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608"/>
  </bookViews>
  <sheets>
    <sheet name="1" sheetId="4" r:id="rId1"/>
    <sheet name="2" sheetId="5" r:id="rId2"/>
    <sheet name="уровни" sheetId="13" r:id="rId3"/>
    <sheet name="9А" sheetId="11" r:id="rId4"/>
    <sheet name="9Б" sheetId="18" r:id="rId5"/>
    <sheet name="9В" sheetId="19" r:id="rId6"/>
    <sheet name="показатели" sheetId="6" r:id="rId7"/>
    <sheet name="отметки" sheetId="14" r:id="rId8"/>
    <sheet name="качество" sheetId="15" r:id="rId9"/>
    <sheet name="процент вып-я" sheetId="16" r:id="rId10"/>
    <sheet name="задания" sheetId="17" r:id="rId11"/>
  </sheets>
  <definedNames>
    <definedName name="_xlnm._FilterDatabase" localSheetId="0" hidden="1">'1'!$E$3:$AF$55</definedName>
    <definedName name="_xlnm.Print_Area" localSheetId="0">'1'!$A$2:$AF$73</definedName>
  </definedNames>
  <calcPr calcId="144525"/>
</workbook>
</file>

<file path=xl/calcChain.xml><?xml version="1.0" encoding="utf-8"?>
<calcChain xmlns="http://schemas.openxmlformats.org/spreadsheetml/2006/main">
  <c r="S25" i="19" l="1"/>
  <c r="C5" i="6" l="1"/>
  <c r="C4" i="6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Z25" i="19"/>
  <c r="Y25" i="19"/>
  <c r="AE16" i="19"/>
  <c r="K5" i="6" s="1"/>
  <c r="AE15" i="19"/>
  <c r="J5" i="6" s="1"/>
  <c r="AD10" i="19"/>
  <c r="D5" i="6" s="1"/>
  <c r="AD9" i="19"/>
  <c r="AE9" i="19" s="1"/>
  <c r="AD8" i="19"/>
  <c r="AE8" i="19" s="1"/>
  <c r="AD7" i="19"/>
  <c r="AE7" i="19" s="1"/>
  <c r="AV5" i="19"/>
  <c r="AU5" i="19"/>
  <c r="AT5" i="19"/>
  <c r="AS5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V4" i="19"/>
  <c r="AU4" i="19"/>
  <c r="AT4" i="19"/>
  <c r="AS4" i="19"/>
  <c r="AR4" i="19"/>
  <c r="AQ4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C4" i="19"/>
  <c r="X1" i="19"/>
  <c r="AV2" i="19" s="1"/>
  <c r="W1" i="19"/>
  <c r="V1" i="19"/>
  <c r="AT2" i="19" s="1"/>
  <c r="J20" i="5" s="1"/>
  <c r="U1" i="19"/>
  <c r="U25" i="19" s="1"/>
  <c r="T1" i="19"/>
  <c r="AR2" i="19" s="1"/>
  <c r="S1" i="19"/>
  <c r="R1" i="19"/>
  <c r="AP2" i="19" s="1"/>
  <c r="Q1" i="19"/>
  <c r="Q25" i="19" s="1"/>
  <c r="P1" i="19"/>
  <c r="AN2" i="19" s="1"/>
  <c r="O1" i="19"/>
  <c r="O25" i="19" s="1"/>
  <c r="N1" i="19"/>
  <c r="AL2" i="19" s="1"/>
  <c r="J12" i="5" s="1"/>
  <c r="M1" i="19"/>
  <c r="M25" i="19" s="1"/>
  <c r="L1" i="19"/>
  <c r="AJ2" i="19" s="1"/>
  <c r="K1" i="19"/>
  <c r="K25" i="19" s="1"/>
  <c r="J1" i="19"/>
  <c r="AH2" i="19" s="1"/>
  <c r="I1" i="19"/>
  <c r="I25" i="19" s="1"/>
  <c r="H1" i="19"/>
  <c r="AF2" i="19" s="1"/>
  <c r="G1" i="19"/>
  <c r="G25" i="19" s="1"/>
  <c r="F1" i="19"/>
  <c r="AD2" i="19" s="1"/>
  <c r="J4" i="5" s="1"/>
  <c r="E1" i="19"/>
  <c r="E25" i="19" s="1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Z26" i="18"/>
  <c r="Y26" i="18"/>
  <c r="AE16" i="18"/>
  <c r="K4" i="6" s="1"/>
  <c r="AE15" i="18"/>
  <c r="J4" i="6" s="1"/>
  <c r="AD10" i="18"/>
  <c r="AE10" i="18" s="1"/>
  <c r="AD9" i="18"/>
  <c r="E4" i="6" s="1"/>
  <c r="AD8" i="18"/>
  <c r="F4" i="6" s="1"/>
  <c r="AD7" i="18"/>
  <c r="AE7" i="18" s="1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X1" i="18"/>
  <c r="X26" i="18" s="1"/>
  <c r="W1" i="18"/>
  <c r="W26" i="18" s="1"/>
  <c r="V1" i="18"/>
  <c r="AT2" i="18" s="1"/>
  <c r="AT3" i="18" s="1"/>
  <c r="U1" i="18"/>
  <c r="U26" i="18" s="1"/>
  <c r="T1" i="18"/>
  <c r="T26" i="18" s="1"/>
  <c r="S1" i="18"/>
  <c r="S26" i="18" s="1"/>
  <c r="R1" i="18"/>
  <c r="AP2" i="18" s="1"/>
  <c r="AP3" i="18" s="1"/>
  <c r="Q1" i="18"/>
  <c r="Q26" i="18" s="1"/>
  <c r="P1" i="18"/>
  <c r="P26" i="18" s="1"/>
  <c r="O1" i="18"/>
  <c r="O26" i="18" s="1"/>
  <c r="N1" i="18"/>
  <c r="AL2" i="18" s="1"/>
  <c r="AL3" i="18" s="1"/>
  <c r="M1" i="18"/>
  <c r="M26" i="18" s="1"/>
  <c r="L1" i="18"/>
  <c r="L26" i="18" s="1"/>
  <c r="K1" i="18"/>
  <c r="AI2" i="18" s="1"/>
  <c r="J1" i="18"/>
  <c r="AH2" i="18" s="1"/>
  <c r="AH3" i="18" s="1"/>
  <c r="I1" i="18"/>
  <c r="I26" i="18" s="1"/>
  <c r="H1" i="18"/>
  <c r="H26" i="18" s="1"/>
  <c r="G1" i="18"/>
  <c r="G26" i="18" s="1"/>
  <c r="F1" i="18"/>
  <c r="AD2" i="18" s="1"/>
  <c r="AD3" i="18" s="1"/>
  <c r="E1" i="18"/>
  <c r="E26" i="18" s="1"/>
  <c r="F1" i="11"/>
  <c r="G1" i="11"/>
  <c r="H1" i="11"/>
  <c r="I1" i="11"/>
  <c r="J1" i="11"/>
  <c r="K1" i="11"/>
  <c r="L1" i="11"/>
  <c r="M1" i="11"/>
  <c r="N1" i="11"/>
  <c r="O1" i="11"/>
  <c r="P1" i="11"/>
  <c r="AN2" i="11" s="1"/>
  <c r="H14" i="5" s="1"/>
  <c r="Q1" i="11"/>
  <c r="AO2" i="11" s="1"/>
  <c r="H15" i="5" s="1"/>
  <c r="R1" i="11"/>
  <c r="AP2" i="11" s="1"/>
  <c r="H16" i="5" s="1"/>
  <c r="S1" i="11"/>
  <c r="S25" i="11" s="1"/>
  <c r="T1" i="11"/>
  <c r="AR2" i="11" s="1"/>
  <c r="H18" i="5" s="1"/>
  <c r="U1" i="11"/>
  <c r="AS2" i="11" s="1"/>
  <c r="H19" i="5" s="1"/>
  <c r="V1" i="11"/>
  <c r="AT2" i="11" s="1"/>
  <c r="H20" i="5" s="1"/>
  <c r="W1" i="11"/>
  <c r="X1" i="11"/>
  <c r="AV2" i="11" s="1"/>
  <c r="H22" i="5" s="1"/>
  <c r="E1" i="11"/>
  <c r="AU2" i="11"/>
  <c r="H21" i="5" s="1"/>
  <c r="AN4" i="11"/>
  <c r="AO4" i="11"/>
  <c r="AP4" i="11"/>
  <c r="AQ4" i="11"/>
  <c r="AR4" i="11"/>
  <c r="AS4" i="11"/>
  <c r="AT4" i="11"/>
  <c r="AU4" i="11"/>
  <c r="AV4" i="11"/>
  <c r="AN5" i="11"/>
  <c r="AO5" i="11"/>
  <c r="AP5" i="11"/>
  <c r="AQ5" i="11"/>
  <c r="AR5" i="11"/>
  <c r="AS5" i="11"/>
  <c r="AT5" i="11"/>
  <c r="AU5" i="11"/>
  <c r="AV5" i="11"/>
  <c r="AD7" i="11"/>
  <c r="R25" i="11"/>
  <c r="W25" i="11"/>
  <c r="X27" i="11"/>
  <c r="W27" i="11"/>
  <c r="V27" i="11"/>
  <c r="U27" i="11"/>
  <c r="T27" i="11"/>
  <c r="S27" i="11"/>
  <c r="R27" i="11"/>
  <c r="Q27" i="11"/>
  <c r="AE64" i="4"/>
  <c r="AF64" i="4" s="1"/>
  <c r="AF1" i="4"/>
  <c r="Q55" i="4"/>
  <c r="R55" i="4"/>
  <c r="S55" i="4"/>
  <c r="T55" i="4"/>
  <c r="U55" i="4"/>
  <c r="V55" i="4"/>
  <c r="W55" i="4"/>
  <c r="X55" i="4"/>
  <c r="Q58" i="4"/>
  <c r="K15" i="5" s="1"/>
  <c r="G15" i="5" s="1"/>
  <c r="R58" i="4"/>
  <c r="K16" i="5" s="1"/>
  <c r="G16" i="5" s="1"/>
  <c r="S58" i="4"/>
  <c r="K17" i="5" s="1"/>
  <c r="G17" i="5" s="1"/>
  <c r="T58" i="4"/>
  <c r="K18" i="5" s="1"/>
  <c r="G18" i="5" s="1"/>
  <c r="U58" i="4"/>
  <c r="K19" i="5" s="1"/>
  <c r="G19" i="5" s="1"/>
  <c r="V58" i="4"/>
  <c r="K20" i="5" s="1"/>
  <c r="G20" i="5" s="1"/>
  <c r="W58" i="4"/>
  <c r="K21" i="5" s="1"/>
  <c r="G21" i="5" s="1"/>
  <c r="X58" i="4"/>
  <c r="K22" i="5" s="1"/>
  <c r="G22" i="5" s="1"/>
  <c r="Y58" i="4"/>
  <c r="Z58" i="4"/>
  <c r="AA58" i="4"/>
  <c r="Q60" i="4"/>
  <c r="R60" i="4"/>
  <c r="S60" i="4"/>
  <c r="T60" i="4"/>
  <c r="U60" i="4"/>
  <c r="V60" i="4"/>
  <c r="W60" i="4"/>
  <c r="X60" i="4"/>
  <c r="Y60" i="4"/>
  <c r="Z60" i="4"/>
  <c r="AA60" i="4"/>
  <c r="Q61" i="4"/>
  <c r="R61" i="4"/>
  <c r="S61" i="4"/>
  <c r="T61" i="4"/>
  <c r="U61" i="4"/>
  <c r="V61" i="4"/>
  <c r="W61" i="4"/>
  <c r="X61" i="4"/>
  <c r="Y61" i="4"/>
  <c r="Z61" i="4"/>
  <c r="AA61" i="4"/>
  <c r="V25" i="11" l="1"/>
  <c r="AE9" i="18"/>
  <c r="D4" i="6"/>
  <c r="AE8" i="18"/>
  <c r="R25" i="19"/>
  <c r="AV2" i="18"/>
  <c r="AV3" i="18" s="1"/>
  <c r="AF2" i="18"/>
  <c r="AF3" i="18" s="1"/>
  <c r="AM2" i="18"/>
  <c r="AM3" i="18" s="1"/>
  <c r="AN2" i="18"/>
  <c r="AN3" i="18" s="1"/>
  <c r="AE2" i="18"/>
  <c r="AE3" i="18" s="1"/>
  <c r="AU2" i="18"/>
  <c r="AU3" i="18" s="1"/>
  <c r="J25" i="19"/>
  <c r="AD3" i="19"/>
  <c r="AH3" i="19"/>
  <c r="AL3" i="19"/>
  <c r="AP3" i="19"/>
  <c r="J16" i="5"/>
  <c r="AF3" i="19"/>
  <c r="AJ3" i="19"/>
  <c r="AN3" i="19"/>
  <c r="AR3" i="19"/>
  <c r="AV3" i="19"/>
  <c r="J8" i="5"/>
  <c r="AE13" i="18"/>
  <c r="G4" i="6"/>
  <c r="AI3" i="18"/>
  <c r="I9" i="5"/>
  <c r="J26" i="18"/>
  <c r="K26" i="18"/>
  <c r="L25" i="19"/>
  <c r="I8" i="5"/>
  <c r="I16" i="5"/>
  <c r="AQ2" i="11"/>
  <c r="H17" i="5" s="1"/>
  <c r="AQ2" i="18"/>
  <c r="F26" i="18"/>
  <c r="N26" i="18"/>
  <c r="V26" i="18"/>
  <c r="F25" i="19"/>
  <c r="N25" i="19"/>
  <c r="V25" i="19"/>
  <c r="I5" i="5"/>
  <c r="I13" i="5"/>
  <c r="J22" i="5"/>
  <c r="R26" i="18"/>
  <c r="T25" i="19"/>
  <c r="I4" i="5"/>
  <c r="I12" i="5"/>
  <c r="I20" i="5"/>
  <c r="AF6" i="4"/>
  <c r="AJ2" i="18"/>
  <c r="AR2" i="18"/>
  <c r="H25" i="19"/>
  <c r="P25" i="19"/>
  <c r="I6" i="5"/>
  <c r="I22" i="5"/>
  <c r="J6" i="5"/>
  <c r="J10" i="5"/>
  <c r="J14" i="5"/>
  <c r="J18" i="5"/>
  <c r="AT3" i="11"/>
  <c r="AT3" i="19"/>
  <c r="G5" i="6"/>
  <c r="AE13" i="19"/>
  <c r="AE10" i="19"/>
  <c r="F5" i="6"/>
  <c r="E5" i="6"/>
  <c r="AE2" i="19"/>
  <c r="AI2" i="19"/>
  <c r="AM2" i="19"/>
  <c r="AQ2" i="19"/>
  <c r="AU2" i="19"/>
  <c r="AA1" i="19"/>
  <c r="AE14" i="19"/>
  <c r="I5" i="6" s="1"/>
  <c r="AC2" i="19"/>
  <c r="AG2" i="19"/>
  <c r="AK2" i="19"/>
  <c r="AO2" i="19"/>
  <c r="AS2" i="19"/>
  <c r="AE14" i="18"/>
  <c r="I4" i="6" s="1"/>
  <c r="AC2" i="18"/>
  <c r="AG2" i="18"/>
  <c r="AK2" i="18"/>
  <c r="AO2" i="18"/>
  <c r="AS2" i="18"/>
  <c r="AA1" i="18"/>
  <c r="U25" i="11"/>
  <c r="Q25" i="11"/>
  <c r="X25" i="11"/>
  <c r="T25" i="11"/>
  <c r="AP3" i="11"/>
  <c r="AU3" i="11"/>
  <c r="AS3" i="11"/>
  <c r="AO3" i="11"/>
  <c r="AV3" i="11"/>
  <c r="AR3" i="11"/>
  <c r="AN3" i="11"/>
  <c r="U59" i="4"/>
  <c r="Q59" i="4"/>
  <c r="V59" i="4"/>
  <c r="R59" i="4"/>
  <c r="W59" i="4"/>
  <c r="S59" i="4"/>
  <c r="X59" i="4"/>
  <c r="T59" i="4"/>
  <c r="P27" i="11"/>
  <c r="O27" i="11"/>
  <c r="N27" i="11"/>
  <c r="M27" i="11"/>
  <c r="L27" i="11"/>
  <c r="K27" i="11"/>
  <c r="J27" i="11"/>
  <c r="I27" i="11"/>
  <c r="H27" i="11"/>
  <c r="G27" i="11"/>
  <c r="F27" i="11"/>
  <c r="E27" i="11"/>
  <c r="I21" i="5" l="1"/>
  <c r="I14" i="5"/>
  <c r="AQ3" i="11"/>
  <c r="AC3" i="18"/>
  <c r="I3" i="5"/>
  <c r="AC3" i="19"/>
  <c r="J3" i="5"/>
  <c r="AE3" i="19"/>
  <c r="J5" i="5"/>
  <c r="AO3" i="18"/>
  <c r="I15" i="5"/>
  <c r="AO3" i="19"/>
  <c r="J15" i="5"/>
  <c r="AQ3" i="19"/>
  <c r="J17" i="5"/>
  <c r="AQ3" i="18"/>
  <c r="I17" i="5"/>
  <c r="AK3" i="18"/>
  <c r="I11" i="5"/>
  <c r="AK3" i="19"/>
  <c r="J11" i="5"/>
  <c r="AM3" i="19"/>
  <c r="J13" i="5"/>
  <c r="AS3" i="18"/>
  <c r="I19" i="5"/>
  <c r="AS3" i="19"/>
  <c r="J19" i="5"/>
  <c r="AU3" i="19"/>
  <c r="J21" i="5"/>
  <c r="AJ3" i="18"/>
  <c r="I10" i="5"/>
  <c r="AG3" i="18"/>
  <c r="I7" i="5"/>
  <c r="AG3" i="19"/>
  <c r="J7" i="5"/>
  <c r="AI3" i="19"/>
  <c r="J9" i="5"/>
  <c r="AR3" i="18"/>
  <c r="I18" i="5"/>
  <c r="AA11" i="19"/>
  <c r="AA7" i="19"/>
  <c r="AA20" i="19"/>
  <c r="AA17" i="19"/>
  <c r="AA15" i="19"/>
  <c r="AA13" i="19"/>
  <c r="AA8" i="19"/>
  <c r="AA6" i="19"/>
  <c r="AA19" i="19"/>
  <c r="AA9" i="19"/>
  <c r="AA18" i="19"/>
  <c r="AA16" i="19"/>
  <c r="AA14" i="19"/>
  <c r="AA12" i="19"/>
  <c r="AA10" i="19"/>
  <c r="AA11" i="18"/>
  <c r="AA7" i="18"/>
  <c r="AA21" i="18"/>
  <c r="AA9" i="18"/>
  <c r="AA18" i="18"/>
  <c r="AA14" i="18"/>
  <c r="AA10" i="18"/>
  <c r="AA20" i="18"/>
  <c r="AA17" i="18"/>
  <c r="AA15" i="18"/>
  <c r="AA13" i="18"/>
  <c r="AA8" i="18"/>
  <c r="AA6" i="18"/>
  <c r="AA19" i="18"/>
  <c r="AA16" i="18"/>
  <c r="AA12" i="18"/>
  <c r="F58" i="4"/>
  <c r="K4" i="5" s="1"/>
  <c r="G4" i="5" s="1"/>
  <c r="G58" i="4"/>
  <c r="K5" i="5" s="1"/>
  <c r="G5" i="5" s="1"/>
  <c r="H58" i="4"/>
  <c r="K6" i="5" s="1"/>
  <c r="G6" i="5" s="1"/>
  <c r="I58" i="4"/>
  <c r="K7" i="5" s="1"/>
  <c r="G7" i="5" s="1"/>
  <c r="J58" i="4"/>
  <c r="K8" i="5" s="1"/>
  <c r="G8" i="5" s="1"/>
  <c r="K58" i="4"/>
  <c r="K9" i="5" s="1"/>
  <c r="G9" i="5" s="1"/>
  <c r="L58" i="4"/>
  <c r="K10" i="5" s="1"/>
  <c r="G10" i="5" s="1"/>
  <c r="M58" i="4"/>
  <c r="K11" i="5" s="1"/>
  <c r="G11" i="5" s="1"/>
  <c r="N58" i="4"/>
  <c r="K12" i="5" s="1"/>
  <c r="G12" i="5" s="1"/>
  <c r="O58" i="4"/>
  <c r="K13" i="5" s="1"/>
  <c r="G13" i="5" s="1"/>
  <c r="P58" i="4"/>
  <c r="K14" i="5" s="1"/>
  <c r="G14" i="5" s="1"/>
  <c r="AB58" i="4"/>
  <c r="AC58" i="4"/>
  <c r="E58" i="4"/>
  <c r="K3" i="5" s="1"/>
  <c r="G3" i="5" s="1"/>
  <c r="C3" i="6"/>
  <c r="AE16" i="11"/>
  <c r="K3" i="6" s="1"/>
  <c r="AE15" i="11"/>
  <c r="J3" i="6" s="1"/>
  <c r="AD10" i="11"/>
  <c r="AE10" i="11" s="1"/>
  <c r="AD9" i="11"/>
  <c r="AD8" i="11"/>
  <c r="F3" i="6" s="1"/>
  <c r="AE7" i="11"/>
  <c r="AM5" i="11"/>
  <c r="AL5" i="11"/>
  <c r="AK5" i="11"/>
  <c r="AJ5" i="11"/>
  <c r="AI5" i="11"/>
  <c r="AH5" i="11"/>
  <c r="AG5" i="11"/>
  <c r="AF5" i="11"/>
  <c r="AE5" i="11"/>
  <c r="AD5" i="11"/>
  <c r="AC5" i="11"/>
  <c r="AM4" i="11"/>
  <c r="AL4" i="11"/>
  <c r="AK4" i="11"/>
  <c r="AJ4" i="11"/>
  <c r="AI4" i="11"/>
  <c r="AH4" i="11"/>
  <c r="AG4" i="11"/>
  <c r="AF4" i="11"/>
  <c r="AE4" i="11"/>
  <c r="AD4" i="11"/>
  <c r="AC4" i="11"/>
  <c r="AM2" i="11"/>
  <c r="H13" i="5" s="1"/>
  <c r="AL2" i="11"/>
  <c r="H12" i="5" s="1"/>
  <c r="AK2" i="11"/>
  <c r="H11" i="5" s="1"/>
  <c r="AJ2" i="11"/>
  <c r="H10" i="5" s="1"/>
  <c r="AI2" i="11"/>
  <c r="H9" i="5" s="1"/>
  <c r="AH2" i="11"/>
  <c r="H8" i="5" s="1"/>
  <c r="AG2" i="11"/>
  <c r="H7" i="5" s="1"/>
  <c r="AF2" i="11"/>
  <c r="H6" i="5" s="1"/>
  <c r="AE2" i="11"/>
  <c r="H5" i="5" s="1"/>
  <c r="AD2" i="11"/>
  <c r="H4" i="5" s="1"/>
  <c r="AC2" i="11"/>
  <c r="H3" i="5" s="1"/>
  <c r="Z25" i="11"/>
  <c r="Y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AA1" i="11"/>
  <c r="AA6" i="11" s="1"/>
  <c r="F60" i="4"/>
  <c r="G60" i="4"/>
  <c r="H60" i="4"/>
  <c r="I60" i="4"/>
  <c r="J60" i="4"/>
  <c r="K60" i="4"/>
  <c r="L60" i="4"/>
  <c r="M60" i="4"/>
  <c r="N60" i="4"/>
  <c r="O60" i="4"/>
  <c r="P60" i="4"/>
  <c r="AB60" i="4"/>
  <c r="AC60" i="4"/>
  <c r="E60" i="4"/>
  <c r="AE55" i="4"/>
  <c r="AD55" i="4"/>
  <c r="AE24" i="19" l="1"/>
  <c r="AF24" i="19" s="1"/>
  <c r="AE20" i="19"/>
  <c r="AE17" i="19"/>
  <c r="L5" i="6" s="1"/>
  <c r="AA25" i="19"/>
  <c r="AE12" i="19"/>
  <c r="AE24" i="18"/>
  <c r="AF24" i="18" s="1"/>
  <c r="AE20" i="18"/>
  <c r="AE17" i="18"/>
  <c r="L4" i="6" s="1"/>
  <c r="AE12" i="18"/>
  <c r="AA26" i="18"/>
  <c r="AA8" i="11"/>
  <c r="AA12" i="11"/>
  <c r="AA20" i="11"/>
  <c r="AA9" i="11"/>
  <c r="AA13" i="11"/>
  <c r="AA17" i="11"/>
  <c r="AA21" i="11"/>
  <c r="AA10" i="11"/>
  <c r="AA14" i="11"/>
  <c r="AA18" i="11"/>
  <c r="AA22" i="11"/>
  <c r="AA7" i="11"/>
  <c r="AA11" i="11"/>
  <c r="AA15" i="11"/>
  <c r="AA19" i="11"/>
  <c r="AA23" i="11"/>
  <c r="AA16" i="11"/>
  <c r="AE3" i="11"/>
  <c r="AI3" i="11"/>
  <c r="AM3" i="11"/>
  <c r="AF3" i="11"/>
  <c r="AJ3" i="11"/>
  <c r="AC3" i="11"/>
  <c r="AG3" i="11"/>
  <c r="AK3" i="11"/>
  <c r="AE14" i="11"/>
  <c r="I3" i="6" s="1"/>
  <c r="AD3" i="11"/>
  <c r="AH3" i="11"/>
  <c r="AL3" i="11"/>
  <c r="AE13" i="11"/>
  <c r="D3" i="6"/>
  <c r="E3" i="6"/>
  <c r="G3" i="6"/>
  <c r="AE8" i="11"/>
  <c r="AE9" i="11"/>
  <c r="AF73" i="4"/>
  <c r="K6" i="6" s="1"/>
  <c r="AF72" i="4"/>
  <c r="J6" i="6" s="1"/>
  <c r="AE67" i="4"/>
  <c r="AF67" i="4" s="1"/>
  <c r="AE66" i="4"/>
  <c r="AE65" i="4"/>
  <c r="AF65" i="4" s="1"/>
  <c r="H3" i="6" l="1"/>
  <c r="H5" i="6"/>
  <c r="H4" i="6"/>
  <c r="AE21" i="19"/>
  <c r="AF20" i="19"/>
  <c r="AE21" i="18"/>
  <c r="AF20" i="18"/>
  <c r="AE20" i="11"/>
  <c r="AE24" i="11"/>
  <c r="AF24" i="11" s="1"/>
  <c r="AE12" i="11"/>
  <c r="AE17" i="11"/>
  <c r="L3" i="6" s="1"/>
  <c r="AA25" i="11"/>
  <c r="AF71" i="4"/>
  <c r="I6" i="6" s="1"/>
  <c r="C6" i="6"/>
  <c r="AF66" i="4"/>
  <c r="AF70" i="4"/>
  <c r="H6" i="6" s="1"/>
  <c r="G6" i="6"/>
  <c r="F6" i="6"/>
  <c r="D6" i="6"/>
  <c r="E6" i="6"/>
  <c r="AF21" i="19" l="1"/>
  <c r="AE22" i="19"/>
  <c r="AF21" i="18"/>
  <c r="AE22" i="18"/>
  <c r="AE21" i="11"/>
  <c r="AF20" i="11"/>
  <c r="F61" i="4"/>
  <c r="G61" i="4"/>
  <c r="H61" i="4"/>
  <c r="I61" i="4"/>
  <c r="J61" i="4"/>
  <c r="K61" i="4"/>
  <c r="L61" i="4"/>
  <c r="M61" i="4"/>
  <c r="N61" i="4"/>
  <c r="O61" i="4"/>
  <c r="P61" i="4"/>
  <c r="AB61" i="4"/>
  <c r="AC61" i="4"/>
  <c r="E61" i="4"/>
  <c r="F55" i="4"/>
  <c r="G55" i="4"/>
  <c r="H55" i="4"/>
  <c r="I55" i="4"/>
  <c r="J55" i="4"/>
  <c r="K55" i="4"/>
  <c r="L55" i="4"/>
  <c r="M55" i="4"/>
  <c r="N55" i="4"/>
  <c r="O55" i="4"/>
  <c r="P55" i="4"/>
  <c r="E55" i="4"/>
  <c r="AF22" i="19" l="1"/>
  <c r="AE23" i="19"/>
  <c r="AF23" i="19" s="1"/>
  <c r="AF22" i="18"/>
  <c r="AE23" i="18"/>
  <c r="AF23" i="18" s="1"/>
  <c r="AE22" i="11"/>
  <c r="AF21" i="11"/>
  <c r="AF7" i="4"/>
  <c r="AF9" i="4"/>
  <c r="AF11" i="4"/>
  <c r="AF13" i="4"/>
  <c r="AF15" i="4"/>
  <c r="AF17" i="4"/>
  <c r="AF19" i="4"/>
  <c r="AF21" i="4"/>
  <c r="AF23" i="4"/>
  <c r="AF8" i="4"/>
  <c r="AF10" i="4"/>
  <c r="AF12" i="4"/>
  <c r="AF14" i="4"/>
  <c r="AF16" i="4"/>
  <c r="AF18" i="4"/>
  <c r="AF20" i="4"/>
  <c r="AF22" i="4"/>
  <c r="AF24" i="4"/>
  <c r="M59" i="4"/>
  <c r="I59" i="4"/>
  <c r="E59" i="4"/>
  <c r="P59" i="4"/>
  <c r="L59" i="4"/>
  <c r="H59" i="4"/>
  <c r="O59" i="4"/>
  <c r="K59" i="4"/>
  <c r="G59" i="4"/>
  <c r="N59" i="4"/>
  <c r="J59" i="4"/>
  <c r="F59" i="4"/>
  <c r="AF51" i="4"/>
  <c r="AF43" i="4"/>
  <c r="AF35" i="4"/>
  <c r="AF27" i="4"/>
  <c r="AF54" i="4"/>
  <c r="AF50" i="4"/>
  <c r="AF46" i="4"/>
  <c r="AF42" i="4"/>
  <c r="AF38" i="4"/>
  <c r="AF34" i="4"/>
  <c r="AF30" i="4"/>
  <c r="AF26" i="4"/>
  <c r="AF53" i="4"/>
  <c r="AF49" i="4"/>
  <c r="AF45" i="4"/>
  <c r="AF41" i="4"/>
  <c r="AF37" i="4"/>
  <c r="AF33" i="4"/>
  <c r="AF29" i="4"/>
  <c r="AF25" i="4"/>
  <c r="AF47" i="4"/>
  <c r="AF39" i="4"/>
  <c r="AF31" i="4"/>
  <c r="AF52" i="4"/>
  <c r="AF48" i="4"/>
  <c r="AF44" i="4"/>
  <c r="AF40" i="4"/>
  <c r="AF36" i="4"/>
  <c r="AF32" i="4"/>
  <c r="AF28" i="4"/>
  <c r="AF69" i="4" l="1"/>
  <c r="AE23" i="11"/>
  <c r="AF23" i="11" s="1"/>
  <c r="AF22" i="11"/>
  <c r="J74" i="4"/>
  <c r="K74" i="4" s="1"/>
  <c r="J70" i="4"/>
  <c r="K70" i="4" s="1"/>
  <c r="AF55" i="4"/>
  <c r="AF74" i="4"/>
  <c r="L6" i="6" s="1"/>
  <c r="J71" i="4" l="1"/>
  <c r="K71" i="4" l="1"/>
  <c r="J72" i="4"/>
  <c r="K72" i="4" l="1"/>
  <c r="J73" i="4"/>
  <c r="K73" i="4" s="1"/>
</calcChain>
</file>

<file path=xl/sharedStrings.xml><?xml version="1.0" encoding="utf-8"?>
<sst xmlns="http://schemas.openxmlformats.org/spreadsheetml/2006/main" count="942" uniqueCount="135">
  <si>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</si>
  <si>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</si>
  <si>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</si>
  <si>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</si>
  <si>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</si>
  <si>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</si>
  <si>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</si>
  <si>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</si>
  <si>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</si>
  <si>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</si>
  <si>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</si>
  <si>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</si>
  <si>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</si>
  <si>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</si>
  <si>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</si>
  <si>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</si>
  <si>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</si>
  <si>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</si>
  <si>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</si>
  <si>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</si>
  <si>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</si>
  <si>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</si>
  <si>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</si>
  <si>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</si>
  <si>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</si>
  <si>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</si>
  <si>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</si>
  <si>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</si>
  <si>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</si>
  <si>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</si>
  <si>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</si>
  <si>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</si>
  <si>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</si>
  <si>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</si>
  <si>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</si>
  <si>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</si>
  <si>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</si>
  <si>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</si>
  <si>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</si>
  <si>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</si>
  <si>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</si>
  <si>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</si>
  <si>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</si>
  <si>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</si>
  <si>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</si>
  <si>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</si>
  <si>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</si>
  <si>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</si>
  <si>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</si>
  <si>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</si>
  <si>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</si>
  <si>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</si>
  <si>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</si>
  <si>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</si>
  <si>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</si>
  <si>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</si>
  <si>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Ашихмина Виктория</t>
  </si>
  <si>
    <t>А</t>
  </si>
  <si>
    <t>X</t>
  </si>
  <si>
    <t>Головков Данил</t>
  </si>
  <si>
    <t>Емельянов Вадим</t>
  </si>
  <si>
    <t>Идеменева Татьяна</t>
  </si>
  <si>
    <t>Кандеров Сергей</t>
  </si>
  <si>
    <t>Кистанова Ольга</t>
  </si>
  <si>
    <t>Кнутиков Владислав</t>
  </si>
  <si>
    <t>Курденков Дмитрий</t>
  </si>
  <si>
    <t>Назарова Дарья</t>
  </si>
  <si>
    <t>Сайидов Артем</t>
  </si>
  <si>
    <t>Селезнева Валентина</t>
  </si>
  <si>
    <t>Смирнов Никита</t>
  </si>
  <si>
    <t>Фахрутдинов Дамир</t>
  </si>
  <si>
    <t>Чуканов Виктор</t>
  </si>
  <si>
    <t>Шальнов Владимир</t>
  </si>
  <si>
    <t>Расшивкин Вячеслав</t>
  </si>
  <si>
    <t>Б</t>
  </si>
  <si>
    <t>Шишов Никита</t>
  </si>
  <si>
    <t>Чахоян Арсен</t>
  </si>
  <si>
    <t>Козлова Ирина</t>
  </si>
  <si>
    <t>Салмин Михаил</t>
  </si>
  <si>
    <t>Верейкин Глеб</t>
  </si>
  <si>
    <t>Мельников Даниил</t>
  </si>
  <si>
    <t>Ведьманова Милана</t>
  </si>
  <si>
    <t>Королев Иван</t>
  </si>
  <si>
    <t>Алафинов Даниил</t>
  </si>
  <si>
    <t>Каймаков Евгений</t>
  </si>
  <si>
    <t>Расшивкин Станислав</t>
  </si>
  <si>
    <t>Титов Алексей</t>
  </si>
  <si>
    <t>Махов Руслан</t>
  </si>
  <si>
    <t>Шишкин Илья</t>
  </si>
  <si>
    <t>Кузьмин Олег</t>
  </si>
  <si>
    <t>Камамедова Светлана</t>
  </si>
  <si>
    <t>В</t>
  </si>
  <si>
    <t>Маликов Билол</t>
  </si>
  <si>
    <t>Сабаева Александра</t>
  </si>
  <si>
    <t>Бухариева Марзия</t>
  </si>
  <si>
    <t>Островерхов Денис</t>
  </si>
  <si>
    <t>Богомолова Елена</t>
  </si>
  <si>
    <t>Хаустова Анна</t>
  </si>
  <si>
    <t>Махорин Даниил</t>
  </si>
  <si>
    <t>Бондаренко Юрий</t>
  </si>
  <si>
    <t>Шальнов Иван</t>
  </si>
  <si>
    <t>Тисленко Дмитрий</t>
  </si>
  <si>
    <t>Чирков Богдан</t>
  </si>
  <si>
    <t>Ананьев Александр</t>
  </si>
  <si>
    <t>Багров Александр</t>
  </si>
  <si>
    <t>Алмакаев Владимир</t>
  </si>
  <si>
    <t>Бахтиёри Далер</t>
  </si>
  <si>
    <t>Глухов Михаил</t>
  </si>
  <si>
    <t>Каменов Максим</t>
  </si>
  <si>
    <t xml:space="preserve">1. 1. Развитие представлений о числе и числовых системах от натуральных до действительных чисел. Оперировать на базовом уровне понятиями «обыкновенная дробь», «смешанное число», «десятичная дробь»  </t>
  </si>
  <si>
    <t xml:space="preserve">2. 2. Овладение приёмами решения уравнений, систем уравнений. Оперировать на базовом уровне понятиями «уравнение», «корень уравнения»; решать линейные и квадратные уравнения / решать квадратные уравнения и уравнения, сводимые к ним с помощью тождественных преобразований  </t>
  </si>
  <si>
    <t xml:space="preserve">3. 3. Развитие умений применять изученные понятия, результаты, методы для задач практического характера и задач из смежных дисциплин. Составлять числовые выражения при решении практических задач  </t>
  </si>
  <si>
    <t xml:space="preserve">4. 4. Развитие представлений о числе и числовых системах от натуральных до действительных чисел. Знать свойства чисел и арифметических действий  </t>
  </si>
  <si>
    <t xml:space="preserve">5. 5. Овладение системой функциональных понятий, развитие умения использовать функционально-графические представления. Строить график линейной функции  </t>
  </si>
  <si>
    <t>6. 6. Развитие умения применять изученные понятия, результаты, методы для задач практического характера и задач из смежных дисциплин, умения извлекать информацию, представленную в таблицах, на диаграммах, графиках. Читать информацию, представленную в виде таблицы, диаграммы, графика; использовать графики реальных процессов и зависимостей для определения их свойств / извлекать, интерпретировать информацию, представленную в таблицах и на диаграммах, отражающую характеристики реальных процессов</t>
  </si>
  <si>
    <t xml:space="preserve">7. 7. Умения извлекать информацию, представленную в таблицах, на диаграммах, графиках, описывать и анализировать массивы данных с помощью подходящих статистических характеристик. Читать информацию, представленную в виде таблицы, диаграммы, графика  </t>
  </si>
  <si>
    <t xml:space="preserve">8. 8. Развитие представлений о числе и числовых системах от натуральных до действительных чисел.      Оценивать значение квадратного корня из положительного числа / знать геометрическую интерпретацию целых, рациональных, действительных чисел  </t>
  </si>
  <si>
    <t xml:space="preserve">9. 9. Овладение символьным языком алгебры. Выполнять несложные преобразования дробно-линейных выражений, использовать формулы сокращённого умножения  </t>
  </si>
  <si>
    <t xml:space="preserve">10. 10. Формирование представлений о простейших вероятностных моделях. Оценивать вероятность события в простейших случаях / оценивать вероятность реальных событий и явлений в различных ситуациях  </t>
  </si>
  <si>
    <t xml:space="preserve">11. 11.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покупки; находить процент от числа, число по проценту от него, процентное отношение двух чисел, процентное снижение или процентное повышение величины  </t>
  </si>
  <si>
    <t xml:space="preserve">12. 12.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извлекать информацию о геометрических фигурах, представленную на чертежах в явном виде, применять для решения задач геометрические факты  </t>
  </si>
  <si>
    <t xml:space="preserve">13. 13.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применять для решения задач геометрические факты  </t>
  </si>
  <si>
    <t xml:space="preserve">14. 14. Овладение геометрическим языком;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приводить примеры и контрпримеры для подтверждения высказываний  </t>
  </si>
  <si>
    <t xml:space="preserve">15. 15. Развитие умений моделировать реальные ситуации на языке геометрии, исследовать построенную модель с использованием геометрических понятий и теорем, аппарата алгебры.     Использовать свойства геометрических фигур для решения задач практического содержания  </t>
  </si>
  <si>
    <t xml:space="preserve">16.1. 16.1.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t>
  </si>
  <si>
    <t xml:space="preserve">16.2. 16.2.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t>
  </si>
  <si>
    <t xml:space="preserve">17. 17.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 / применять геометрические факты для решения задач, в том числе предполагающих несколько шагов решения  </t>
  </si>
  <si>
    <t>18. 18. Развитие умения применять изученные понятия, результаты, методы для решения задач практического характера, умений моделировать реальные ситуации на языке алгебры, исследовать построенные модели с использованием аппарата алгебры. Решать задачи разных типов (на производительность, движение) / решать простые и сложные задачи разных типов, выбирать соответствующие уравнения или системы уравнений для составления математической модели заданной реальной ситуации или прикладной задачи</t>
  </si>
  <si>
    <t xml:space="preserve">19. 19. Развитие умений точно и грамотно выражать свои мысли с применением математической терминологии и символики, проводить классификации, логические обоснования, доказательства. Решать простые и сложные задачи разных типов, а также задачи повышенной трудности  </t>
  </si>
  <si>
    <t>9А</t>
  </si>
  <si>
    <t>9Б</t>
  </si>
  <si>
    <t>9В</t>
  </si>
  <si>
    <t>Кайиаков Евгений</t>
  </si>
  <si>
    <t>Никулина И.Е.</t>
  </si>
  <si>
    <t>Федосеева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</si>
</sst>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2" applyBorder="1"/>
    <xf numFmtId="0" fontId="14" fillId="0" borderId="9" xfId="2" applyBorder="1"/>
    <xf numFmtId="0" fontId="14" fillId="0" borderId="10" xfId="2" applyBorder="1"/>
    <xf numFmtId="0" fontId="14" fillId="0" borderId="11" xfId="2" applyBorder="1"/>
    <xf numFmtId="0" fontId="0" fillId="0" borderId="7" xfId="0" applyFill="1" applyBorder="1"/>
    <xf numFmtId="0" fontId="14" fillId="0" borderId="1" xfId="2" applyBorder="1"/>
    <xf numFmtId="0" fontId="14" fillId="0" borderId="12" xfId="2" applyBorder="1"/>
    <xf numFmtId="0" fontId="14" fillId="0" borderId="10" xfId="2" applyBorder="1" applyAlignment="1">
      <alignment horizontal="right"/>
    </xf>
  </cellXfs>
  <cellStyles count="3">
    <cellStyle name="Обычный" xfId="0" builtinId="0"/>
    <cellStyle name="Обычный 2" xfId="2"/>
    <cellStyle name="Процентный" xfId="1" builtinId="5"/>
  </cellStyles>
  <dxfs count="47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'1'!$E$70:$I$74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'1'!$K$70:$K$74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4.0816326530612246</c:v>
                </c:pt>
                <c:pt idx="3">
                  <c:v>32.653061224489797</c:v>
                </c:pt>
                <c:pt idx="4">
                  <c:v>63.265306122448983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'9А'!$AC$20:$AD$24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'9А'!$AF$20:$AF$24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44.444444444444443</c:v>
                </c:pt>
                <c:pt idx="4">
                  <c:v>55.555555555555557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'9Б'!$AC$20:$AD$24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'9Б'!$AF$20:$AF$24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31.25</c:v>
                </c:pt>
                <c:pt idx="4">
                  <c:v>56.25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'9В'!$AC$20:$AD$24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'9В'!$AF$20:$AF$24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показатели!$D$6:$G$6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среднее</c:v>
                </c:pt>
              </c:strCache>
            </c:strRef>
          </c:cat>
          <c:val>
            <c:numRef>
              <c:f>показатели!$H$3:$H$6</c:f>
              <c:numCache>
                <c:formatCode>0.0</c:formatCode>
                <c:ptCount val="4"/>
                <c:pt idx="0">
                  <c:v>88.888888888888886</c:v>
                </c:pt>
                <c:pt idx="1">
                  <c:v>88.888888888888886</c:v>
                </c:pt>
                <c:pt idx="2">
                  <c:v>88.888888888888886</c:v>
                </c:pt>
                <c:pt idx="3">
                  <c:v>91.83673469387756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среднее</c:v>
                </c:pt>
              </c:strCache>
            </c:strRef>
          </c:cat>
          <c:val>
            <c:numRef>
              <c:f>показатели!$I$3:$I$6</c:f>
              <c:numCache>
                <c:formatCode>0.0</c:formatCode>
                <c:ptCount val="4"/>
                <c:pt idx="0">
                  <c:v>16.666666666666664</c:v>
                </c:pt>
                <c:pt idx="1">
                  <c:v>37.5</c:v>
                </c:pt>
                <c:pt idx="2">
                  <c:v>6.666666666666667</c:v>
                </c:pt>
                <c:pt idx="3">
                  <c:v>20.408163265306122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456384"/>
        <c:axId val="109462272"/>
        <c:axId val="0"/>
      </c:bar3DChart>
      <c:catAx>
        <c:axId val="109456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9462272"/>
        <c:crosses val="autoZero"/>
        <c:auto val="1"/>
        <c:lblAlgn val="ctr"/>
        <c:lblOffset val="100"/>
        <c:noMultiLvlLbl val="0"/>
      </c:catAx>
      <c:valAx>
        <c:axId val="1094622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9456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среднее</c:v>
                </c:pt>
              </c:strCache>
            </c:strRef>
          </c:cat>
          <c:val>
            <c:numRef>
              <c:f>показатели!$L$3:$L$6</c:f>
              <c:numCache>
                <c:formatCode>0.0</c:formatCode>
                <c:ptCount val="4"/>
                <c:pt idx="0">
                  <c:v>47.333333333333336</c:v>
                </c:pt>
                <c:pt idx="1">
                  <c:v>49.5</c:v>
                </c:pt>
                <c:pt idx="2">
                  <c:v>44.266666666666666</c:v>
                </c:pt>
                <c:pt idx="3">
                  <c:v>47.102040816326529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499904"/>
        <c:axId val="109501440"/>
        <c:axId val="0"/>
      </c:bar3DChart>
      <c:catAx>
        <c:axId val="109499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9501440"/>
        <c:crosses val="autoZero"/>
        <c:auto val="1"/>
        <c:lblAlgn val="ctr"/>
        <c:lblOffset val="100"/>
        <c:noMultiLvlLbl val="0"/>
      </c:catAx>
      <c:valAx>
        <c:axId val="10950144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9499904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'2'!$D$3:$D$22</c:f>
              <c:numCache>
                <c:formatCode>General</c:formatCode>
                <c:ptCount val="20"/>
                <c:pt idx="0">
                  <c:v>89.8</c:v>
                </c:pt>
                <c:pt idx="1">
                  <c:v>91.84</c:v>
                </c:pt>
                <c:pt idx="2">
                  <c:v>97.96</c:v>
                </c:pt>
                <c:pt idx="3">
                  <c:v>87.76</c:v>
                </c:pt>
                <c:pt idx="4">
                  <c:v>95.92</c:v>
                </c:pt>
                <c:pt idx="5">
                  <c:v>46.94</c:v>
                </c:pt>
                <c:pt idx="6">
                  <c:v>12.24</c:v>
                </c:pt>
                <c:pt idx="7">
                  <c:v>89.8</c:v>
                </c:pt>
                <c:pt idx="8">
                  <c:v>38.78</c:v>
                </c:pt>
                <c:pt idx="9">
                  <c:v>77.55</c:v>
                </c:pt>
                <c:pt idx="10">
                  <c:v>53.06</c:v>
                </c:pt>
                <c:pt idx="11">
                  <c:v>18.37</c:v>
                </c:pt>
                <c:pt idx="12">
                  <c:v>83.67</c:v>
                </c:pt>
                <c:pt idx="13">
                  <c:v>91.84</c:v>
                </c:pt>
                <c:pt idx="14">
                  <c:v>5.0999999999999996</c:v>
                </c:pt>
                <c:pt idx="15">
                  <c:v>28.57</c:v>
                </c:pt>
                <c:pt idx="16">
                  <c:v>6.12</c:v>
                </c:pt>
                <c:pt idx="17">
                  <c:v>0</c:v>
                </c:pt>
                <c:pt idx="18">
                  <c:v>10.199999999999999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4208"/>
        <c:axId val="110191360"/>
      </c:lineChart>
      <c:catAx>
        <c:axId val="1095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0191360"/>
        <c:crosses val="autoZero"/>
        <c:auto val="1"/>
        <c:lblAlgn val="ctr"/>
        <c:lblOffset val="100"/>
        <c:noMultiLvlLbl val="0"/>
      </c:catAx>
      <c:valAx>
        <c:axId val="110191360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10953420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450272</xdr:colOff>
      <xdr:row>5</xdr:row>
      <xdr:rowOff>178376</xdr:rowOff>
    </xdr:from>
    <xdr:to>
      <xdr:col>45</xdr:col>
      <xdr:colOff>419101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450272</xdr:colOff>
      <xdr:row>5</xdr:row>
      <xdr:rowOff>178376</xdr:rowOff>
    </xdr:from>
    <xdr:to>
      <xdr:col>45</xdr:col>
      <xdr:colOff>419101</xdr:colOff>
      <xdr:row>24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450272</xdr:colOff>
      <xdr:row>5</xdr:row>
      <xdr:rowOff>178376</xdr:rowOff>
    </xdr:from>
    <xdr:to>
      <xdr:col>45</xdr:col>
      <xdr:colOff>419101</xdr:colOff>
      <xdr:row>24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74"/>
  <sheetViews>
    <sheetView tabSelected="1" topLeftCell="B1" zoomScale="85" zoomScaleNormal="85" workbookViewId="0">
      <selection activeCell="S69" sqref="S69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30" customWidth="1"/>
    <col min="31" max="31" width="8.7109375" style="3" bestFit="1" customWidth="1"/>
  </cols>
  <sheetData>
    <row r="1" spans="1:32" x14ac:dyDescent="0.25">
      <c r="D1" s="31" t="s">
        <v>35</v>
      </c>
      <c r="E1" s="4">
        <v>1</v>
      </c>
      <c r="F1" s="4">
        <v>1</v>
      </c>
      <c r="G1" s="4">
        <v>1</v>
      </c>
      <c r="H1" s="4">
        <v>1</v>
      </c>
      <c r="I1" s="4">
        <v>1</v>
      </c>
      <c r="J1" s="4">
        <v>2</v>
      </c>
      <c r="K1" s="4">
        <v>1</v>
      </c>
      <c r="L1" s="4">
        <v>2</v>
      </c>
      <c r="M1" s="4">
        <v>1</v>
      </c>
      <c r="N1" s="4">
        <v>1</v>
      </c>
      <c r="O1" s="4">
        <v>1</v>
      </c>
      <c r="P1" s="4">
        <v>1</v>
      </c>
      <c r="Q1" s="4">
        <v>1</v>
      </c>
      <c r="R1" s="4">
        <v>1</v>
      </c>
      <c r="S1" s="4">
        <v>2</v>
      </c>
      <c r="T1" s="4">
        <v>1</v>
      </c>
      <c r="U1" s="4">
        <v>1</v>
      </c>
      <c r="V1" s="4">
        <v>1</v>
      </c>
      <c r="W1" s="4">
        <v>2</v>
      </c>
      <c r="X1" s="4">
        <v>2</v>
      </c>
      <c r="Y1" s="4"/>
      <c r="Z1" s="4"/>
      <c r="AA1" s="4"/>
      <c r="AB1" s="4"/>
      <c r="AC1" s="4"/>
      <c r="AF1" s="5">
        <f>SUM(E1:AC1)</f>
        <v>25</v>
      </c>
    </row>
    <row r="3" spans="1:32" x14ac:dyDescent="0.25">
      <c r="A3" s="74" t="s">
        <v>0</v>
      </c>
      <c r="B3" s="74" t="s">
        <v>1</v>
      </c>
      <c r="C3" s="74" t="s">
        <v>3</v>
      </c>
      <c r="D3" s="74" t="s">
        <v>36</v>
      </c>
      <c r="E3" s="77" t="s">
        <v>6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  <c r="AD3" s="80" t="s">
        <v>4</v>
      </c>
      <c r="AE3" s="80" t="s">
        <v>5</v>
      </c>
      <c r="AF3" s="74" t="s">
        <v>7</v>
      </c>
    </row>
    <row r="4" spans="1:32" x14ac:dyDescent="0.25">
      <c r="A4" s="75"/>
      <c r="B4" s="75"/>
      <c r="C4" s="75"/>
      <c r="D4" s="7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1"/>
      <c r="AE4" s="81"/>
      <c r="AF4" s="75"/>
    </row>
    <row r="5" spans="1:32" x14ac:dyDescent="0.25">
      <c r="A5" s="76"/>
      <c r="B5" s="76"/>
      <c r="C5" s="76"/>
      <c r="D5" s="7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103">
        <v>16.100000000000001</v>
      </c>
      <c r="U5" s="104">
        <v>16.2</v>
      </c>
      <c r="V5" s="2">
        <v>17</v>
      </c>
      <c r="W5" s="2">
        <v>18</v>
      </c>
      <c r="X5" s="2">
        <v>19</v>
      </c>
      <c r="Y5" s="2"/>
      <c r="Z5" s="2"/>
      <c r="AA5" s="2"/>
      <c r="AB5" s="2"/>
      <c r="AC5" s="2"/>
      <c r="AD5" s="82"/>
      <c r="AE5" s="82"/>
      <c r="AF5" s="76"/>
    </row>
    <row r="6" spans="1:32" x14ac:dyDescent="0.25">
      <c r="A6" s="1">
        <v>1</v>
      </c>
      <c r="B6" s="1" t="s">
        <v>56</v>
      </c>
      <c r="C6" s="105">
        <v>2</v>
      </c>
      <c r="D6" s="105" t="s">
        <v>57</v>
      </c>
      <c r="E6" s="105">
        <v>1</v>
      </c>
      <c r="F6" s="105">
        <v>1</v>
      </c>
      <c r="G6" s="105">
        <v>1</v>
      </c>
      <c r="H6" s="105">
        <v>1</v>
      </c>
      <c r="I6" s="105">
        <v>1</v>
      </c>
      <c r="J6" s="105">
        <v>2</v>
      </c>
      <c r="K6" s="105">
        <v>0</v>
      </c>
      <c r="L6" s="105">
        <v>2</v>
      </c>
      <c r="M6" s="105">
        <v>1</v>
      </c>
      <c r="N6" s="105">
        <v>1</v>
      </c>
      <c r="O6" s="105">
        <v>1</v>
      </c>
      <c r="P6" s="105">
        <v>0</v>
      </c>
      <c r="Q6" s="105">
        <v>1</v>
      </c>
      <c r="R6" s="105">
        <v>1</v>
      </c>
      <c r="S6" s="105" t="s">
        <v>58</v>
      </c>
      <c r="T6" s="106">
        <v>1</v>
      </c>
      <c r="U6" s="106">
        <v>0</v>
      </c>
      <c r="V6" s="105">
        <v>0</v>
      </c>
      <c r="W6" s="105" t="s">
        <v>58</v>
      </c>
      <c r="X6" s="105" t="s">
        <v>58</v>
      </c>
      <c r="Y6" s="1"/>
      <c r="Z6" s="1"/>
      <c r="AA6" s="1"/>
      <c r="AB6" s="1"/>
      <c r="AC6" s="1"/>
      <c r="AD6" s="105">
        <v>15</v>
      </c>
      <c r="AE6" s="105">
        <v>4</v>
      </c>
      <c r="AF6" s="6">
        <f>AD6/$AF$1*100</f>
        <v>60</v>
      </c>
    </row>
    <row r="7" spans="1:32" x14ac:dyDescent="0.25">
      <c r="A7" s="1">
        <v>2</v>
      </c>
      <c r="B7" s="1" t="s">
        <v>59</v>
      </c>
      <c r="C7" s="105">
        <v>2</v>
      </c>
      <c r="D7" s="105" t="s">
        <v>57</v>
      </c>
      <c r="E7" s="105">
        <v>1</v>
      </c>
      <c r="F7" s="105">
        <v>1</v>
      </c>
      <c r="G7" s="105">
        <v>1</v>
      </c>
      <c r="H7" s="105">
        <v>1</v>
      </c>
      <c r="I7" s="105">
        <v>1</v>
      </c>
      <c r="J7" s="105">
        <v>2</v>
      </c>
      <c r="K7" s="105" t="s">
        <v>58</v>
      </c>
      <c r="L7" s="105">
        <v>2</v>
      </c>
      <c r="M7" s="105">
        <v>1</v>
      </c>
      <c r="N7" s="105">
        <v>1</v>
      </c>
      <c r="O7" s="105">
        <v>1</v>
      </c>
      <c r="P7" s="105">
        <v>0</v>
      </c>
      <c r="Q7" s="105">
        <v>1</v>
      </c>
      <c r="R7" s="105">
        <v>1</v>
      </c>
      <c r="S7" s="105" t="s">
        <v>58</v>
      </c>
      <c r="T7" s="105">
        <v>0</v>
      </c>
      <c r="U7" s="105">
        <v>0</v>
      </c>
      <c r="V7" s="105" t="s">
        <v>58</v>
      </c>
      <c r="W7" s="105" t="s">
        <v>58</v>
      </c>
      <c r="X7" s="105" t="s">
        <v>58</v>
      </c>
      <c r="Y7" s="1"/>
      <c r="Z7" s="1"/>
      <c r="AA7" s="1"/>
      <c r="AB7" s="1"/>
      <c r="AC7" s="1"/>
      <c r="AD7" s="105">
        <v>14</v>
      </c>
      <c r="AE7" s="105">
        <v>3</v>
      </c>
      <c r="AF7" s="6">
        <f t="shared" ref="AF7:AF24" si="0">AD7/$AF$1*100</f>
        <v>56.000000000000007</v>
      </c>
    </row>
    <row r="8" spans="1:32" x14ac:dyDescent="0.25">
      <c r="A8" s="1">
        <v>3</v>
      </c>
      <c r="B8" s="1" t="s">
        <v>60</v>
      </c>
      <c r="C8" s="105">
        <v>1</v>
      </c>
      <c r="D8" s="105" t="s">
        <v>57</v>
      </c>
      <c r="E8" s="105">
        <v>1</v>
      </c>
      <c r="F8" s="105">
        <v>1</v>
      </c>
      <c r="G8" s="105">
        <v>1</v>
      </c>
      <c r="H8" s="105">
        <v>1</v>
      </c>
      <c r="I8" s="105">
        <v>1</v>
      </c>
      <c r="J8" s="105">
        <v>0</v>
      </c>
      <c r="K8" s="105">
        <v>0</v>
      </c>
      <c r="L8" s="105">
        <v>2</v>
      </c>
      <c r="M8" s="105" t="s">
        <v>58</v>
      </c>
      <c r="N8" s="105">
        <v>1</v>
      </c>
      <c r="O8" s="105">
        <v>0</v>
      </c>
      <c r="P8" s="105">
        <v>0</v>
      </c>
      <c r="Q8" s="105">
        <v>1</v>
      </c>
      <c r="R8" s="105">
        <v>1</v>
      </c>
      <c r="S8" s="105" t="s">
        <v>58</v>
      </c>
      <c r="T8" s="105" t="s">
        <v>58</v>
      </c>
      <c r="U8" s="105" t="s">
        <v>58</v>
      </c>
      <c r="V8" s="105" t="s">
        <v>58</v>
      </c>
      <c r="W8" s="105" t="s">
        <v>58</v>
      </c>
      <c r="X8" s="105" t="s">
        <v>58</v>
      </c>
      <c r="Y8" s="1"/>
      <c r="Z8" s="1"/>
      <c r="AA8" s="1"/>
      <c r="AB8" s="1"/>
      <c r="AC8" s="1"/>
      <c r="AD8" s="105">
        <v>10</v>
      </c>
      <c r="AE8" s="105">
        <v>3</v>
      </c>
      <c r="AF8" s="6">
        <f t="shared" si="0"/>
        <v>40</v>
      </c>
    </row>
    <row r="9" spans="1:32" x14ac:dyDescent="0.25">
      <c r="A9" s="1">
        <v>4</v>
      </c>
      <c r="B9" s="1" t="s">
        <v>61</v>
      </c>
      <c r="C9" s="105">
        <v>1</v>
      </c>
      <c r="D9" s="105" t="s">
        <v>57</v>
      </c>
      <c r="E9" s="105">
        <v>1</v>
      </c>
      <c r="F9" s="105">
        <v>1</v>
      </c>
      <c r="G9" s="105">
        <v>1</v>
      </c>
      <c r="H9" s="105">
        <v>0</v>
      </c>
      <c r="I9" s="105">
        <v>1</v>
      </c>
      <c r="J9" s="105">
        <v>1</v>
      </c>
      <c r="K9" s="105">
        <v>0</v>
      </c>
      <c r="L9" s="105">
        <v>0</v>
      </c>
      <c r="M9" s="105">
        <v>0</v>
      </c>
      <c r="N9" s="105" t="s">
        <v>58</v>
      </c>
      <c r="O9" s="105">
        <v>1</v>
      </c>
      <c r="P9" s="105">
        <v>0</v>
      </c>
      <c r="Q9" s="105">
        <v>0</v>
      </c>
      <c r="R9" s="105">
        <v>1</v>
      </c>
      <c r="S9" s="105" t="s">
        <v>58</v>
      </c>
      <c r="T9" s="105" t="s">
        <v>58</v>
      </c>
      <c r="U9" s="105" t="s">
        <v>58</v>
      </c>
      <c r="V9" s="105" t="s">
        <v>58</v>
      </c>
      <c r="W9" s="105" t="s">
        <v>58</v>
      </c>
      <c r="X9" s="105" t="s">
        <v>58</v>
      </c>
      <c r="Y9" s="1"/>
      <c r="Z9" s="1"/>
      <c r="AA9" s="1"/>
      <c r="AB9" s="1"/>
      <c r="AC9" s="1"/>
      <c r="AD9" s="105">
        <v>7</v>
      </c>
      <c r="AE9" s="105">
        <v>2</v>
      </c>
      <c r="AF9" s="6">
        <f t="shared" si="0"/>
        <v>28.000000000000004</v>
      </c>
    </row>
    <row r="10" spans="1:32" x14ac:dyDescent="0.25">
      <c r="A10" s="1">
        <v>5</v>
      </c>
      <c r="B10" s="1" t="s">
        <v>62</v>
      </c>
      <c r="C10" s="105">
        <v>1</v>
      </c>
      <c r="D10" s="105" t="s">
        <v>57</v>
      </c>
      <c r="E10" s="105">
        <v>1</v>
      </c>
      <c r="F10" s="105">
        <v>1</v>
      </c>
      <c r="G10" s="105">
        <v>1</v>
      </c>
      <c r="H10" s="105">
        <v>1</v>
      </c>
      <c r="I10" s="105">
        <v>1</v>
      </c>
      <c r="J10" s="105">
        <v>0</v>
      </c>
      <c r="K10" s="105">
        <v>0</v>
      </c>
      <c r="L10" s="105" t="s">
        <v>58</v>
      </c>
      <c r="M10" s="105" t="s">
        <v>58</v>
      </c>
      <c r="N10" s="105">
        <v>1</v>
      </c>
      <c r="O10" s="105">
        <v>0</v>
      </c>
      <c r="P10" s="105">
        <v>0</v>
      </c>
      <c r="Q10" s="105">
        <v>0</v>
      </c>
      <c r="R10" s="105">
        <v>1</v>
      </c>
      <c r="S10" s="105" t="s">
        <v>58</v>
      </c>
      <c r="T10" s="105" t="s">
        <v>58</v>
      </c>
      <c r="U10" s="105" t="s">
        <v>58</v>
      </c>
      <c r="V10" s="105" t="s">
        <v>58</v>
      </c>
      <c r="W10" s="105" t="s">
        <v>58</v>
      </c>
      <c r="X10" s="105" t="s">
        <v>58</v>
      </c>
      <c r="Y10" s="1"/>
      <c r="Z10" s="1"/>
      <c r="AA10" s="1"/>
      <c r="AB10" s="1"/>
      <c r="AC10" s="1"/>
      <c r="AD10" s="105">
        <v>7</v>
      </c>
      <c r="AE10" s="105">
        <v>2</v>
      </c>
      <c r="AF10" s="6">
        <f t="shared" si="0"/>
        <v>28.000000000000004</v>
      </c>
    </row>
    <row r="11" spans="1:32" x14ac:dyDescent="0.25">
      <c r="A11" s="1">
        <v>6</v>
      </c>
      <c r="B11" s="1" t="s">
        <v>63</v>
      </c>
      <c r="C11" s="105">
        <v>2</v>
      </c>
      <c r="D11" s="105" t="s">
        <v>57</v>
      </c>
      <c r="E11" s="105">
        <v>1</v>
      </c>
      <c r="F11" s="105">
        <v>1</v>
      </c>
      <c r="G11" s="105">
        <v>1</v>
      </c>
      <c r="H11" s="105">
        <v>1</v>
      </c>
      <c r="I11" s="105">
        <v>1</v>
      </c>
      <c r="J11" s="105">
        <v>2</v>
      </c>
      <c r="K11" s="105" t="s">
        <v>58</v>
      </c>
      <c r="L11" s="105">
        <v>2</v>
      </c>
      <c r="M11" s="105">
        <v>1</v>
      </c>
      <c r="N11" s="105">
        <v>1</v>
      </c>
      <c r="O11" s="105">
        <v>1</v>
      </c>
      <c r="P11" s="105">
        <v>0</v>
      </c>
      <c r="Q11" s="105">
        <v>1</v>
      </c>
      <c r="R11" s="105">
        <v>1</v>
      </c>
      <c r="S11" s="105" t="s">
        <v>58</v>
      </c>
      <c r="T11" s="105">
        <v>0</v>
      </c>
      <c r="U11" s="105">
        <v>0</v>
      </c>
      <c r="V11" s="105">
        <v>0</v>
      </c>
      <c r="W11" s="105" t="s">
        <v>58</v>
      </c>
      <c r="X11" s="105" t="s">
        <v>58</v>
      </c>
      <c r="Y11" s="1"/>
      <c r="Z11" s="1"/>
      <c r="AA11" s="1"/>
      <c r="AB11" s="1"/>
      <c r="AC11" s="1"/>
      <c r="AD11" s="105">
        <v>14</v>
      </c>
      <c r="AE11" s="105">
        <v>3</v>
      </c>
      <c r="AF11" s="6">
        <f t="shared" si="0"/>
        <v>56.000000000000007</v>
      </c>
    </row>
    <row r="12" spans="1:32" x14ac:dyDescent="0.25">
      <c r="A12" s="1">
        <v>7</v>
      </c>
      <c r="B12" s="1" t="s">
        <v>64</v>
      </c>
      <c r="C12" s="105">
        <v>2</v>
      </c>
      <c r="D12" s="105" t="s">
        <v>57</v>
      </c>
      <c r="E12" s="105">
        <v>1</v>
      </c>
      <c r="F12" s="105">
        <v>1</v>
      </c>
      <c r="G12" s="105">
        <v>1</v>
      </c>
      <c r="H12" s="105">
        <v>1</v>
      </c>
      <c r="I12" s="105">
        <v>1</v>
      </c>
      <c r="J12" s="105">
        <v>1</v>
      </c>
      <c r="K12" s="105">
        <v>0</v>
      </c>
      <c r="L12" s="105">
        <v>2</v>
      </c>
      <c r="M12" s="105" t="s">
        <v>58</v>
      </c>
      <c r="N12" s="105">
        <v>1</v>
      </c>
      <c r="O12" s="105">
        <v>1</v>
      </c>
      <c r="P12" s="105">
        <v>0</v>
      </c>
      <c r="Q12" s="105">
        <v>1</v>
      </c>
      <c r="R12" s="105">
        <v>1</v>
      </c>
      <c r="S12" s="105" t="s">
        <v>58</v>
      </c>
      <c r="T12" s="105" t="s">
        <v>58</v>
      </c>
      <c r="U12" s="105" t="s">
        <v>58</v>
      </c>
      <c r="V12" s="105" t="s">
        <v>58</v>
      </c>
      <c r="W12" s="105" t="s">
        <v>58</v>
      </c>
      <c r="X12" s="105" t="s">
        <v>58</v>
      </c>
      <c r="Y12" s="1"/>
      <c r="Z12" s="1"/>
      <c r="AA12" s="1"/>
      <c r="AB12" s="1"/>
      <c r="AC12" s="1"/>
      <c r="AD12" s="105">
        <v>12</v>
      </c>
      <c r="AE12" s="105">
        <v>3</v>
      </c>
      <c r="AF12" s="6">
        <f t="shared" si="0"/>
        <v>48</v>
      </c>
    </row>
    <row r="13" spans="1:32" x14ac:dyDescent="0.25">
      <c r="A13" s="1">
        <v>8</v>
      </c>
      <c r="B13" s="1" t="s">
        <v>65</v>
      </c>
      <c r="C13" s="105">
        <v>2</v>
      </c>
      <c r="D13" s="105" t="s">
        <v>57</v>
      </c>
      <c r="E13" s="105">
        <v>1</v>
      </c>
      <c r="F13" s="105">
        <v>1</v>
      </c>
      <c r="G13" s="105">
        <v>1</v>
      </c>
      <c r="H13" s="105">
        <v>1</v>
      </c>
      <c r="I13" s="105">
        <v>1</v>
      </c>
      <c r="J13" s="105">
        <v>2</v>
      </c>
      <c r="K13" s="105">
        <v>0</v>
      </c>
      <c r="L13" s="105">
        <v>2</v>
      </c>
      <c r="M13" s="105">
        <v>1</v>
      </c>
      <c r="N13" s="105">
        <v>1</v>
      </c>
      <c r="O13" s="105">
        <v>1</v>
      </c>
      <c r="P13" s="105">
        <v>0</v>
      </c>
      <c r="Q13" s="105">
        <v>1</v>
      </c>
      <c r="R13" s="105">
        <v>1</v>
      </c>
      <c r="S13" s="105" t="s">
        <v>58</v>
      </c>
      <c r="T13" s="105">
        <v>0</v>
      </c>
      <c r="U13" s="105">
        <v>0</v>
      </c>
      <c r="V13" s="105" t="s">
        <v>58</v>
      </c>
      <c r="W13" s="105" t="s">
        <v>58</v>
      </c>
      <c r="X13" s="105" t="s">
        <v>58</v>
      </c>
      <c r="Y13" s="1"/>
      <c r="Z13" s="1"/>
      <c r="AA13" s="1"/>
      <c r="AB13" s="1"/>
      <c r="AC13" s="1"/>
      <c r="AD13" s="105">
        <v>14</v>
      </c>
      <c r="AE13" s="105">
        <v>3</v>
      </c>
      <c r="AF13" s="6">
        <f t="shared" si="0"/>
        <v>56.000000000000007</v>
      </c>
    </row>
    <row r="14" spans="1:32" x14ac:dyDescent="0.25">
      <c r="A14" s="1">
        <v>9</v>
      </c>
      <c r="B14" s="1" t="s">
        <v>66</v>
      </c>
      <c r="C14" s="105">
        <v>1</v>
      </c>
      <c r="D14" s="105" t="s">
        <v>57</v>
      </c>
      <c r="E14" s="105">
        <v>1</v>
      </c>
      <c r="F14" s="105">
        <v>1</v>
      </c>
      <c r="G14" s="105">
        <v>1</v>
      </c>
      <c r="H14" s="105">
        <v>1</v>
      </c>
      <c r="I14" s="105">
        <v>1</v>
      </c>
      <c r="J14" s="105">
        <v>0</v>
      </c>
      <c r="K14" s="105">
        <v>0</v>
      </c>
      <c r="L14" s="105">
        <v>2</v>
      </c>
      <c r="M14" s="105" t="s">
        <v>58</v>
      </c>
      <c r="N14" s="105">
        <v>1</v>
      </c>
      <c r="O14" s="105">
        <v>0</v>
      </c>
      <c r="P14" s="105">
        <v>0</v>
      </c>
      <c r="Q14" s="105">
        <v>1</v>
      </c>
      <c r="R14" s="105">
        <v>1</v>
      </c>
      <c r="S14" s="105" t="s">
        <v>58</v>
      </c>
      <c r="T14" s="105" t="s">
        <v>58</v>
      </c>
      <c r="U14" s="105" t="s">
        <v>58</v>
      </c>
      <c r="V14" s="105" t="s">
        <v>58</v>
      </c>
      <c r="W14" s="105" t="s">
        <v>58</v>
      </c>
      <c r="X14" s="105" t="s">
        <v>58</v>
      </c>
      <c r="Y14" s="1"/>
      <c r="Z14" s="1"/>
      <c r="AA14" s="1"/>
      <c r="AB14" s="1"/>
      <c r="AC14" s="1"/>
      <c r="AD14" s="105">
        <v>10</v>
      </c>
      <c r="AE14" s="105">
        <v>3</v>
      </c>
      <c r="AF14" s="6">
        <f t="shared" si="0"/>
        <v>40</v>
      </c>
    </row>
    <row r="15" spans="1:32" x14ac:dyDescent="0.25">
      <c r="A15" s="1">
        <v>10</v>
      </c>
      <c r="B15" s="1" t="s">
        <v>67</v>
      </c>
      <c r="C15" s="105">
        <v>2</v>
      </c>
      <c r="D15" s="105" t="s">
        <v>57</v>
      </c>
      <c r="E15" s="105">
        <v>1</v>
      </c>
      <c r="F15" s="105">
        <v>1</v>
      </c>
      <c r="G15" s="105">
        <v>1</v>
      </c>
      <c r="H15" s="105" t="s">
        <v>58</v>
      </c>
      <c r="I15" s="105">
        <v>1</v>
      </c>
      <c r="J15" s="105">
        <v>1</v>
      </c>
      <c r="K15" s="105" t="s">
        <v>58</v>
      </c>
      <c r="L15" s="105">
        <v>2</v>
      </c>
      <c r="M15" s="105" t="s">
        <v>58</v>
      </c>
      <c r="N15" s="105">
        <v>1</v>
      </c>
      <c r="O15" s="105">
        <v>1</v>
      </c>
      <c r="P15" s="105">
        <v>0</v>
      </c>
      <c r="Q15" s="105">
        <v>1</v>
      </c>
      <c r="R15" s="105">
        <v>1</v>
      </c>
      <c r="S15" s="105" t="s">
        <v>58</v>
      </c>
      <c r="T15" s="105" t="s">
        <v>58</v>
      </c>
      <c r="U15" s="105" t="s">
        <v>58</v>
      </c>
      <c r="V15" s="105" t="s">
        <v>58</v>
      </c>
      <c r="W15" s="105" t="s">
        <v>58</v>
      </c>
      <c r="X15" s="105" t="s">
        <v>58</v>
      </c>
      <c r="Y15" s="1"/>
      <c r="Z15" s="1"/>
      <c r="AA15" s="1"/>
      <c r="AB15" s="1"/>
      <c r="AC15" s="1"/>
      <c r="AD15" s="105">
        <v>11</v>
      </c>
      <c r="AE15" s="105">
        <v>3</v>
      </c>
      <c r="AF15" s="6">
        <f t="shared" si="0"/>
        <v>44</v>
      </c>
    </row>
    <row r="16" spans="1:32" x14ac:dyDescent="0.25">
      <c r="A16" s="1">
        <v>11</v>
      </c>
      <c r="B16" s="1" t="s">
        <v>68</v>
      </c>
      <c r="C16" s="105">
        <v>1</v>
      </c>
      <c r="D16" s="105" t="s">
        <v>57</v>
      </c>
      <c r="E16" s="105">
        <v>1</v>
      </c>
      <c r="F16" s="105">
        <v>1</v>
      </c>
      <c r="G16" s="105">
        <v>1</v>
      </c>
      <c r="H16" s="105">
        <v>1</v>
      </c>
      <c r="I16" s="105">
        <v>1</v>
      </c>
      <c r="J16" s="105">
        <v>0</v>
      </c>
      <c r="K16" s="105">
        <v>0</v>
      </c>
      <c r="L16" s="105">
        <v>2</v>
      </c>
      <c r="M16" s="105" t="s">
        <v>58</v>
      </c>
      <c r="N16" s="105">
        <v>1</v>
      </c>
      <c r="O16" s="105">
        <v>0</v>
      </c>
      <c r="P16" s="105">
        <v>0</v>
      </c>
      <c r="Q16" s="105">
        <v>1</v>
      </c>
      <c r="R16" s="105">
        <v>1</v>
      </c>
      <c r="S16" s="105" t="s">
        <v>58</v>
      </c>
      <c r="T16" s="105" t="s">
        <v>58</v>
      </c>
      <c r="U16" s="105" t="s">
        <v>58</v>
      </c>
      <c r="V16" s="105" t="s">
        <v>58</v>
      </c>
      <c r="W16" s="105" t="s">
        <v>58</v>
      </c>
      <c r="X16" s="105" t="s">
        <v>58</v>
      </c>
      <c r="Y16" s="1"/>
      <c r="Z16" s="1"/>
      <c r="AA16" s="1"/>
      <c r="AB16" s="1"/>
      <c r="AC16" s="1"/>
      <c r="AD16" s="105">
        <v>10</v>
      </c>
      <c r="AE16" s="105">
        <v>3</v>
      </c>
      <c r="AF16" s="6">
        <f t="shared" si="0"/>
        <v>40</v>
      </c>
    </row>
    <row r="17" spans="1:32" x14ac:dyDescent="0.25">
      <c r="A17" s="1">
        <v>12</v>
      </c>
      <c r="B17" s="1" t="s">
        <v>69</v>
      </c>
      <c r="C17" s="105">
        <v>1</v>
      </c>
      <c r="D17" s="105" t="s">
        <v>57</v>
      </c>
      <c r="E17" s="105">
        <v>1</v>
      </c>
      <c r="F17" s="105">
        <v>1</v>
      </c>
      <c r="G17" s="105">
        <v>1</v>
      </c>
      <c r="H17" s="105">
        <v>1</v>
      </c>
      <c r="I17" s="105">
        <v>1</v>
      </c>
      <c r="J17" s="105">
        <v>0</v>
      </c>
      <c r="K17" s="105">
        <v>0</v>
      </c>
      <c r="L17" s="105">
        <v>2</v>
      </c>
      <c r="M17" s="105" t="s">
        <v>58</v>
      </c>
      <c r="N17" s="105">
        <v>1</v>
      </c>
      <c r="O17" s="105">
        <v>0</v>
      </c>
      <c r="P17" s="105">
        <v>0</v>
      </c>
      <c r="Q17" s="105">
        <v>1</v>
      </c>
      <c r="R17" s="105" t="s">
        <v>58</v>
      </c>
      <c r="S17" s="105" t="s">
        <v>58</v>
      </c>
      <c r="T17" s="105">
        <v>1</v>
      </c>
      <c r="U17" s="105" t="s">
        <v>58</v>
      </c>
      <c r="V17" s="105" t="s">
        <v>58</v>
      </c>
      <c r="W17" s="105" t="s">
        <v>58</v>
      </c>
      <c r="X17" s="105" t="s">
        <v>58</v>
      </c>
      <c r="Y17" s="1"/>
      <c r="Z17" s="1"/>
      <c r="AA17" s="1"/>
      <c r="AB17" s="1"/>
      <c r="AC17" s="1"/>
      <c r="AD17" s="105">
        <v>10</v>
      </c>
      <c r="AE17" s="105">
        <v>3</v>
      </c>
      <c r="AF17" s="6">
        <f t="shared" si="0"/>
        <v>40</v>
      </c>
    </row>
    <row r="18" spans="1:32" x14ac:dyDescent="0.25">
      <c r="A18" s="1">
        <v>13</v>
      </c>
      <c r="B18" s="1" t="s">
        <v>70</v>
      </c>
      <c r="C18" s="105">
        <v>1</v>
      </c>
      <c r="D18" s="105" t="s">
        <v>57</v>
      </c>
      <c r="E18" s="105">
        <v>1</v>
      </c>
      <c r="F18" s="105">
        <v>1</v>
      </c>
      <c r="G18" s="105">
        <v>1</v>
      </c>
      <c r="H18" s="105">
        <v>1</v>
      </c>
      <c r="I18" s="105">
        <v>1</v>
      </c>
      <c r="J18" s="105">
        <v>0</v>
      </c>
      <c r="K18" s="105">
        <v>1</v>
      </c>
      <c r="L18" s="105">
        <v>2</v>
      </c>
      <c r="M18" s="105">
        <v>1</v>
      </c>
      <c r="N18" s="105">
        <v>1</v>
      </c>
      <c r="O18" s="105">
        <v>1</v>
      </c>
      <c r="P18" s="105">
        <v>1</v>
      </c>
      <c r="Q18" s="105">
        <v>1</v>
      </c>
      <c r="R18" s="105">
        <v>1</v>
      </c>
      <c r="S18" s="105" t="s">
        <v>58</v>
      </c>
      <c r="T18" s="105">
        <v>1</v>
      </c>
      <c r="U18" s="105" t="s">
        <v>58</v>
      </c>
      <c r="V18" s="105" t="s">
        <v>58</v>
      </c>
      <c r="W18" s="105" t="s">
        <v>58</v>
      </c>
      <c r="X18" s="105" t="s">
        <v>58</v>
      </c>
      <c r="Y18" s="1"/>
      <c r="Z18" s="1"/>
      <c r="AA18" s="1"/>
      <c r="AB18" s="1"/>
      <c r="AC18" s="1"/>
      <c r="AD18" s="105">
        <v>15</v>
      </c>
      <c r="AE18" s="105">
        <v>4</v>
      </c>
      <c r="AF18" s="6">
        <f t="shared" si="0"/>
        <v>60</v>
      </c>
    </row>
    <row r="19" spans="1:32" x14ac:dyDescent="0.25">
      <c r="A19" s="1">
        <v>14</v>
      </c>
      <c r="B19" s="1" t="s">
        <v>71</v>
      </c>
      <c r="C19" s="105">
        <v>1</v>
      </c>
      <c r="D19" s="105" t="s">
        <v>57</v>
      </c>
      <c r="E19" s="105">
        <v>1</v>
      </c>
      <c r="F19" s="105">
        <v>1</v>
      </c>
      <c r="G19" s="105">
        <v>1</v>
      </c>
      <c r="H19" s="105">
        <v>1</v>
      </c>
      <c r="I19" s="105">
        <v>1</v>
      </c>
      <c r="J19" s="105">
        <v>0</v>
      </c>
      <c r="K19" s="105">
        <v>0</v>
      </c>
      <c r="L19" s="105">
        <v>2</v>
      </c>
      <c r="M19" s="105" t="s">
        <v>58</v>
      </c>
      <c r="N19" s="105">
        <v>1</v>
      </c>
      <c r="O19" s="105">
        <v>0</v>
      </c>
      <c r="P19" s="105">
        <v>0</v>
      </c>
      <c r="Q19" s="105">
        <v>1</v>
      </c>
      <c r="R19" s="105">
        <v>1</v>
      </c>
      <c r="S19" s="105" t="s">
        <v>58</v>
      </c>
      <c r="T19" s="105" t="s">
        <v>58</v>
      </c>
      <c r="U19" s="105" t="s">
        <v>58</v>
      </c>
      <c r="V19" s="105" t="s">
        <v>58</v>
      </c>
      <c r="W19" s="105" t="s">
        <v>58</v>
      </c>
      <c r="X19" s="105" t="s">
        <v>58</v>
      </c>
      <c r="Y19" s="1"/>
      <c r="Z19" s="1"/>
      <c r="AA19" s="1"/>
      <c r="AB19" s="1"/>
      <c r="AC19" s="1"/>
      <c r="AD19" s="105">
        <v>10</v>
      </c>
      <c r="AE19" s="105">
        <v>3</v>
      </c>
      <c r="AF19" s="6">
        <f t="shared" si="0"/>
        <v>40</v>
      </c>
    </row>
    <row r="20" spans="1:32" x14ac:dyDescent="0.25">
      <c r="A20" s="1">
        <v>15</v>
      </c>
      <c r="B20" s="1" t="s">
        <v>72</v>
      </c>
      <c r="C20" s="105">
        <v>2</v>
      </c>
      <c r="D20" s="105" t="s">
        <v>57</v>
      </c>
      <c r="E20" s="105">
        <v>1</v>
      </c>
      <c r="F20" s="105">
        <v>1</v>
      </c>
      <c r="G20" s="105">
        <v>1</v>
      </c>
      <c r="H20" s="105">
        <v>1</v>
      </c>
      <c r="I20" s="105">
        <v>1</v>
      </c>
      <c r="J20" s="105">
        <v>2</v>
      </c>
      <c r="K20" s="105">
        <v>1</v>
      </c>
      <c r="L20" s="105">
        <v>2</v>
      </c>
      <c r="M20" s="105">
        <v>1</v>
      </c>
      <c r="N20" s="105">
        <v>1</v>
      </c>
      <c r="O20" s="105">
        <v>1</v>
      </c>
      <c r="P20" s="105">
        <v>0</v>
      </c>
      <c r="Q20" s="105">
        <v>1</v>
      </c>
      <c r="R20" s="105">
        <v>1</v>
      </c>
      <c r="S20" s="105" t="s">
        <v>58</v>
      </c>
      <c r="T20" s="105" t="s">
        <v>58</v>
      </c>
      <c r="U20" s="105" t="s">
        <v>58</v>
      </c>
      <c r="V20" s="105" t="s">
        <v>58</v>
      </c>
      <c r="W20" s="105" t="s">
        <v>58</v>
      </c>
      <c r="X20" s="105" t="s">
        <v>58</v>
      </c>
      <c r="Y20" s="1"/>
      <c r="Z20" s="1"/>
      <c r="AA20" s="1"/>
      <c r="AB20" s="1"/>
      <c r="AC20" s="1"/>
      <c r="AD20" s="105">
        <v>15</v>
      </c>
      <c r="AE20" s="105">
        <v>4</v>
      </c>
      <c r="AF20" s="6">
        <f t="shared" si="0"/>
        <v>60</v>
      </c>
    </row>
    <row r="21" spans="1:32" x14ac:dyDescent="0.25">
      <c r="A21" s="1">
        <v>16</v>
      </c>
      <c r="B21" s="1" t="s">
        <v>73</v>
      </c>
      <c r="C21" s="105">
        <v>1</v>
      </c>
      <c r="D21" s="105" t="s">
        <v>74</v>
      </c>
      <c r="E21" s="105">
        <v>1</v>
      </c>
      <c r="F21" s="105">
        <v>1</v>
      </c>
      <c r="G21" s="105">
        <v>1</v>
      </c>
      <c r="H21" s="105">
        <v>1</v>
      </c>
      <c r="I21" s="105">
        <v>1</v>
      </c>
      <c r="J21" s="105">
        <v>2</v>
      </c>
      <c r="K21" s="105">
        <v>0</v>
      </c>
      <c r="L21" s="105">
        <v>2</v>
      </c>
      <c r="M21" s="105">
        <v>1</v>
      </c>
      <c r="N21" s="105">
        <v>1</v>
      </c>
      <c r="O21" s="105">
        <v>1</v>
      </c>
      <c r="P21" s="105">
        <v>1</v>
      </c>
      <c r="Q21" s="105">
        <v>1</v>
      </c>
      <c r="R21" s="105">
        <v>1</v>
      </c>
      <c r="S21" s="105" t="s">
        <v>58</v>
      </c>
      <c r="T21" s="105">
        <v>1</v>
      </c>
      <c r="U21" s="105">
        <v>1</v>
      </c>
      <c r="V21" s="105" t="s">
        <v>58</v>
      </c>
      <c r="W21" s="105" t="s">
        <v>58</v>
      </c>
      <c r="X21" s="105">
        <v>0</v>
      </c>
      <c r="Y21" s="1"/>
      <c r="Z21" s="1"/>
      <c r="AA21" s="1"/>
      <c r="AB21" s="1"/>
      <c r="AC21" s="1"/>
      <c r="AD21" s="105">
        <v>17</v>
      </c>
      <c r="AE21" s="105">
        <v>4</v>
      </c>
      <c r="AF21" s="6">
        <f t="shared" si="0"/>
        <v>68</v>
      </c>
    </row>
    <row r="22" spans="1:32" x14ac:dyDescent="0.25">
      <c r="A22" s="1">
        <v>17</v>
      </c>
      <c r="B22" s="1" t="s">
        <v>75</v>
      </c>
      <c r="C22" s="105">
        <v>2</v>
      </c>
      <c r="D22" s="105" t="s">
        <v>74</v>
      </c>
      <c r="E22" s="105">
        <v>1</v>
      </c>
      <c r="F22" s="105">
        <v>1</v>
      </c>
      <c r="G22" s="105">
        <v>1</v>
      </c>
      <c r="H22" s="105">
        <v>0</v>
      </c>
      <c r="I22" s="105">
        <v>1</v>
      </c>
      <c r="J22" s="105">
        <v>2</v>
      </c>
      <c r="K22" s="105">
        <v>0</v>
      </c>
      <c r="L22" s="105">
        <v>2</v>
      </c>
      <c r="M22" s="105">
        <v>0</v>
      </c>
      <c r="N22" s="105">
        <v>1</v>
      </c>
      <c r="O22" s="105">
        <v>1</v>
      </c>
      <c r="P22" s="105">
        <v>1</v>
      </c>
      <c r="Q22" s="105">
        <v>1</v>
      </c>
      <c r="R22" s="105">
        <v>1</v>
      </c>
      <c r="S22" s="105">
        <v>1</v>
      </c>
      <c r="T22" s="105">
        <v>1</v>
      </c>
      <c r="U22" s="105">
        <v>0</v>
      </c>
      <c r="V22" s="105">
        <v>0</v>
      </c>
      <c r="W22" s="105">
        <v>2</v>
      </c>
      <c r="X22" s="105">
        <v>0</v>
      </c>
      <c r="Y22" s="1"/>
      <c r="Z22" s="1"/>
      <c r="AA22" s="1"/>
      <c r="AB22" s="1"/>
      <c r="AC22" s="1"/>
      <c r="AD22" s="105">
        <v>17</v>
      </c>
      <c r="AE22" s="105">
        <v>4</v>
      </c>
      <c r="AF22" s="6">
        <f t="shared" si="0"/>
        <v>68</v>
      </c>
    </row>
    <row r="23" spans="1:32" x14ac:dyDescent="0.25">
      <c r="A23" s="1">
        <v>18</v>
      </c>
      <c r="B23" s="1" t="s">
        <v>76</v>
      </c>
      <c r="C23" s="105">
        <v>1</v>
      </c>
      <c r="D23" s="105" t="s">
        <v>74</v>
      </c>
      <c r="E23" s="105">
        <v>1</v>
      </c>
      <c r="F23" s="105">
        <v>1</v>
      </c>
      <c r="G23" s="105">
        <v>1</v>
      </c>
      <c r="H23" s="105">
        <v>1</v>
      </c>
      <c r="I23" s="105">
        <v>1</v>
      </c>
      <c r="J23" s="105">
        <v>2</v>
      </c>
      <c r="K23" s="105">
        <v>1</v>
      </c>
      <c r="L23" s="105">
        <v>2</v>
      </c>
      <c r="M23" s="105">
        <v>0</v>
      </c>
      <c r="N23" s="105">
        <v>1</v>
      </c>
      <c r="O23" s="105">
        <v>1</v>
      </c>
      <c r="P23" s="105">
        <v>1</v>
      </c>
      <c r="Q23" s="105">
        <v>1</v>
      </c>
      <c r="R23" s="105">
        <v>1</v>
      </c>
      <c r="S23" s="105" t="s">
        <v>58</v>
      </c>
      <c r="T23" s="105" t="s">
        <v>58</v>
      </c>
      <c r="U23" s="105">
        <v>0</v>
      </c>
      <c r="V23" s="105" t="s">
        <v>58</v>
      </c>
      <c r="W23" s="105" t="s">
        <v>58</v>
      </c>
      <c r="X23" s="105" t="s">
        <v>58</v>
      </c>
      <c r="Y23" s="1"/>
      <c r="Z23" s="1"/>
      <c r="AA23" s="1"/>
      <c r="AB23" s="1"/>
      <c r="AC23" s="1"/>
      <c r="AD23" s="105">
        <v>15</v>
      </c>
      <c r="AE23" s="105">
        <v>4</v>
      </c>
      <c r="AF23" s="6">
        <f t="shared" si="0"/>
        <v>60</v>
      </c>
    </row>
    <row r="24" spans="1:32" x14ac:dyDescent="0.25">
      <c r="A24" s="1">
        <v>19</v>
      </c>
      <c r="B24" s="1" t="s">
        <v>77</v>
      </c>
      <c r="C24" s="105">
        <v>1</v>
      </c>
      <c r="D24" s="105" t="s">
        <v>74</v>
      </c>
      <c r="E24" s="105">
        <v>1</v>
      </c>
      <c r="F24" s="105">
        <v>1</v>
      </c>
      <c r="G24" s="105">
        <v>1</v>
      </c>
      <c r="H24" s="105">
        <v>1</v>
      </c>
      <c r="I24" s="105">
        <v>1</v>
      </c>
      <c r="J24" s="105">
        <v>2</v>
      </c>
      <c r="K24" s="105">
        <v>1</v>
      </c>
      <c r="L24" s="105">
        <v>2</v>
      </c>
      <c r="M24" s="105">
        <v>1</v>
      </c>
      <c r="N24" s="105">
        <v>1</v>
      </c>
      <c r="O24" s="105">
        <v>1</v>
      </c>
      <c r="P24" s="105">
        <v>0</v>
      </c>
      <c r="Q24" s="105">
        <v>1</v>
      </c>
      <c r="R24" s="105">
        <v>0</v>
      </c>
      <c r="S24" s="105" t="s">
        <v>58</v>
      </c>
      <c r="T24" s="105">
        <v>1</v>
      </c>
      <c r="U24" s="105" t="s">
        <v>58</v>
      </c>
      <c r="V24" s="105" t="s">
        <v>58</v>
      </c>
      <c r="W24" s="105" t="s">
        <v>58</v>
      </c>
      <c r="X24" s="105">
        <v>0</v>
      </c>
      <c r="Y24" s="1"/>
      <c r="Z24" s="1"/>
      <c r="AA24" s="1"/>
      <c r="AB24" s="1"/>
      <c r="AC24" s="1"/>
      <c r="AD24" s="105">
        <v>15</v>
      </c>
      <c r="AE24" s="105">
        <v>4</v>
      </c>
      <c r="AF24" s="6">
        <f t="shared" si="0"/>
        <v>60</v>
      </c>
    </row>
    <row r="25" spans="1:32" x14ac:dyDescent="0.25">
      <c r="A25" s="1">
        <v>20</v>
      </c>
      <c r="B25" s="1" t="s">
        <v>78</v>
      </c>
      <c r="C25" s="105">
        <v>2</v>
      </c>
      <c r="D25" s="105" t="s">
        <v>74</v>
      </c>
      <c r="E25" s="105">
        <v>0</v>
      </c>
      <c r="F25" s="105">
        <v>1</v>
      </c>
      <c r="G25" s="105">
        <v>1</v>
      </c>
      <c r="H25" s="105">
        <v>1</v>
      </c>
      <c r="I25" s="105">
        <v>1</v>
      </c>
      <c r="J25" s="105" t="s">
        <v>58</v>
      </c>
      <c r="K25" s="105" t="s">
        <v>58</v>
      </c>
      <c r="L25" s="105">
        <v>2</v>
      </c>
      <c r="M25" s="105" t="s">
        <v>58</v>
      </c>
      <c r="N25" s="105">
        <v>1</v>
      </c>
      <c r="O25" s="105">
        <v>1</v>
      </c>
      <c r="P25" s="105" t="s">
        <v>58</v>
      </c>
      <c r="Q25" s="105" t="s">
        <v>58</v>
      </c>
      <c r="R25" s="105">
        <v>1</v>
      </c>
      <c r="S25" s="105" t="s">
        <v>58</v>
      </c>
      <c r="T25" s="105" t="s">
        <v>58</v>
      </c>
      <c r="U25" s="105" t="s">
        <v>58</v>
      </c>
      <c r="V25" s="105">
        <v>0</v>
      </c>
      <c r="W25" s="105">
        <v>0</v>
      </c>
      <c r="X25" s="105" t="s">
        <v>58</v>
      </c>
      <c r="Y25" s="1"/>
      <c r="Z25" s="1"/>
      <c r="AA25" s="1"/>
      <c r="AB25" s="1"/>
      <c r="AC25" s="1"/>
      <c r="AD25" s="105">
        <v>9</v>
      </c>
      <c r="AE25" s="105">
        <v>3</v>
      </c>
      <c r="AF25" s="6">
        <f t="shared" ref="AF25:AF54" si="1">AD25/$AF$1*100</f>
        <v>36</v>
      </c>
    </row>
    <row r="26" spans="1:32" x14ac:dyDescent="0.25">
      <c r="A26" s="1">
        <v>21</v>
      </c>
      <c r="B26" s="1" t="s">
        <v>79</v>
      </c>
      <c r="C26" s="105">
        <v>1</v>
      </c>
      <c r="D26" s="105" t="s">
        <v>74</v>
      </c>
      <c r="E26" s="105">
        <v>1</v>
      </c>
      <c r="F26" s="105">
        <v>1</v>
      </c>
      <c r="G26" s="105">
        <v>1</v>
      </c>
      <c r="H26" s="105">
        <v>1</v>
      </c>
      <c r="I26" s="105">
        <v>1</v>
      </c>
      <c r="J26" s="105">
        <v>0</v>
      </c>
      <c r="K26" s="105" t="s">
        <v>58</v>
      </c>
      <c r="L26" s="105">
        <v>0</v>
      </c>
      <c r="M26" s="105" t="s">
        <v>58</v>
      </c>
      <c r="N26" s="105">
        <v>0</v>
      </c>
      <c r="O26" s="105" t="s">
        <v>58</v>
      </c>
      <c r="P26" s="105">
        <v>1</v>
      </c>
      <c r="Q26" s="105" t="s">
        <v>58</v>
      </c>
      <c r="R26" s="105">
        <v>1</v>
      </c>
      <c r="S26" s="105" t="s">
        <v>58</v>
      </c>
      <c r="T26" s="105">
        <v>1</v>
      </c>
      <c r="U26" s="105" t="s">
        <v>58</v>
      </c>
      <c r="V26" s="105" t="s">
        <v>58</v>
      </c>
      <c r="W26" s="105" t="s">
        <v>58</v>
      </c>
      <c r="X26" s="105" t="s">
        <v>58</v>
      </c>
      <c r="Y26" s="1"/>
      <c r="Z26" s="1"/>
      <c r="AA26" s="1"/>
      <c r="AB26" s="1"/>
      <c r="AC26" s="1"/>
      <c r="AD26" s="105">
        <v>8</v>
      </c>
      <c r="AE26" s="105">
        <v>3</v>
      </c>
      <c r="AF26" s="6">
        <f t="shared" si="1"/>
        <v>32</v>
      </c>
    </row>
    <row r="27" spans="1:32" x14ac:dyDescent="0.25">
      <c r="A27" s="1">
        <v>22</v>
      </c>
      <c r="B27" s="1" t="s">
        <v>80</v>
      </c>
      <c r="C27" s="105">
        <v>1</v>
      </c>
      <c r="D27" s="105" t="s">
        <v>74</v>
      </c>
      <c r="E27" s="105">
        <v>1</v>
      </c>
      <c r="F27" s="105">
        <v>1</v>
      </c>
      <c r="G27" s="105">
        <v>1</v>
      </c>
      <c r="H27" s="105">
        <v>1</v>
      </c>
      <c r="I27" s="105">
        <v>1</v>
      </c>
      <c r="J27" s="105">
        <v>0</v>
      </c>
      <c r="K27" s="105">
        <v>0</v>
      </c>
      <c r="L27" s="105">
        <v>2</v>
      </c>
      <c r="M27" s="105" t="s">
        <v>58</v>
      </c>
      <c r="N27" s="105">
        <v>0</v>
      </c>
      <c r="O27" s="105">
        <v>1</v>
      </c>
      <c r="P27" s="105">
        <v>0</v>
      </c>
      <c r="Q27" s="105">
        <v>0</v>
      </c>
      <c r="R27" s="105">
        <v>0</v>
      </c>
      <c r="S27" s="105" t="s">
        <v>58</v>
      </c>
      <c r="T27" s="105">
        <v>1</v>
      </c>
      <c r="U27" s="105" t="s">
        <v>58</v>
      </c>
      <c r="V27" s="105" t="s">
        <v>58</v>
      </c>
      <c r="W27" s="105" t="s">
        <v>58</v>
      </c>
      <c r="X27" s="105" t="s">
        <v>58</v>
      </c>
      <c r="Y27" s="1"/>
      <c r="Z27" s="1"/>
      <c r="AA27" s="1"/>
      <c r="AB27" s="1"/>
      <c r="AC27" s="1"/>
      <c r="AD27" s="105">
        <v>9</v>
      </c>
      <c r="AE27" s="105">
        <v>3</v>
      </c>
      <c r="AF27" s="6">
        <f t="shared" si="1"/>
        <v>36</v>
      </c>
    </row>
    <row r="28" spans="1:32" x14ac:dyDescent="0.25">
      <c r="A28" s="1">
        <v>23</v>
      </c>
      <c r="B28" s="1" t="s">
        <v>81</v>
      </c>
      <c r="C28" s="105">
        <v>2</v>
      </c>
      <c r="D28" s="105" t="s">
        <v>74</v>
      </c>
      <c r="E28" s="105">
        <v>1</v>
      </c>
      <c r="F28" s="105">
        <v>1</v>
      </c>
      <c r="G28" s="105">
        <v>1</v>
      </c>
      <c r="H28" s="105">
        <v>1</v>
      </c>
      <c r="I28" s="105">
        <v>1</v>
      </c>
      <c r="J28" s="105">
        <v>2</v>
      </c>
      <c r="K28" s="105">
        <v>0</v>
      </c>
      <c r="L28" s="105">
        <v>1</v>
      </c>
      <c r="M28" s="105">
        <v>0</v>
      </c>
      <c r="N28" s="105">
        <v>0</v>
      </c>
      <c r="O28" s="105">
        <v>1</v>
      </c>
      <c r="P28" s="105">
        <v>0</v>
      </c>
      <c r="Q28" s="105">
        <v>1</v>
      </c>
      <c r="R28" s="105">
        <v>1</v>
      </c>
      <c r="S28" s="105" t="s">
        <v>58</v>
      </c>
      <c r="T28" s="105">
        <v>1</v>
      </c>
      <c r="U28" s="105" t="s">
        <v>58</v>
      </c>
      <c r="V28" s="105" t="s">
        <v>58</v>
      </c>
      <c r="W28" s="105" t="s">
        <v>58</v>
      </c>
      <c r="X28" s="105" t="s">
        <v>58</v>
      </c>
      <c r="Y28" s="1"/>
      <c r="Z28" s="1"/>
      <c r="AA28" s="1"/>
      <c r="AB28" s="1"/>
      <c r="AC28" s="1"/>
      <c r="AD28" s="105">
        <v>12</v>
      </c>
      <c r="AE28" s="105">
        <v>3</v>
      </c>
      <c r="AF28" s="6">
        <f t="shared" si="1"/>
        <v>48</v>
      </c>
    </row>
    <row r="29" spans="1:32" x14ac:dyDescent="0.25">
      <c r="A29" s="1">
        <v>24</v>
      </c>
      <c r="B29" s="1" t="s">
        <v>82</v>
      </c>
      <c r="C29" s="105">
        <v>1</v>
      </c>
      <c r="D29" s="105" t="s">
        <v>74</v>
      </c>
      <c r="E29" s="105">
        <v>1</v>
      </c>
      <c r="F29" s="105">
        <v>1</v>
      </c>
      <c r="G29" s="105">
        <v>1</v>
      </c>
      <c r="H29" s="105">
        <v>1</v>
      </c>
      <c r="I29" s="105">
        <v>1</v>
      </c>
      <c r="J29" s="105">
        <v>1</v>
      </c>
      <c r="K29" s="105">
        <v>0</v>
      </c>
      <c r="L29" s="105">
        <v>2</v>
      </c>
      <c r="M29" s="105" t="s">
        <v>58</v>
      </c>
      <c r="N29" s="105">
        <v>1</v>
      </c>
      <c r="O29" s="105">
        <v>1</v>
      </c>
      <c r="P29" s="105">
        <v>1</v>
      </c>
      <c r="Q29" s="105">
        <v>1</v>
      </c>
      <c r="R29" s="105">
        <v>1</v>
      </c>
      <c r="S29" s="105" t="s">
        <v>58</v>
      </c>
      <c r="T29" s="105">
        <v>1</v>
      </c>
      <c r="U29" s="105" t="s">
        <v>58</v>
      </c>
      <c r="V29" s="105" t="s">
        <v>58</v>
      </c>
      <c r="W29" s="105">
        <v>2</v>
      </c>
      <c r="X29" s="105">
        <v>0</v>
      </c>
      <c r="Y29" s="1"/>
      <c r="Z29" s="1"/>
      <c r="AA29" s="1"/>
      <c r="AB29" s="1"/>
      <c r="AC29" s="1"/>
      <c r="AD29" s="105">
        <v>16</v>
      </c>
      <c r="AE29" s="105">
        <v>4</v>
      </c>
      <c r="AF29" s="6">
        <f t="shared" si="1"/>
        <v>64</v>
      </c>
    </row>
    <row r="30" spans="1:32" x14ac:dyDescent="0.25">
      <c r="A30" s="1">
        <v>25</v>
      </c>
      <c r="B30" s="1" t="s">
        <v>83</v>
      </c>
      <c r="C30" s="105">
        <v>2</v>
      </c>
      <c r="D30" s="105" t="s">
        <v>74</v>
      </c>
      <c r="E30" s="105">
        <v>1</v>
      </c>
      <c r="F30" s="105">
        <v>1</v>
      </c>
      <c r="G30" s="105">
        <v>1</v>
      </c>
      <c r="H30" s="105">
        <v>1</v>
      </c>
      <c r="I30" s="105">
        <v>1</v>
      </c>
      <c r="J30" s="105">
        <v>2</v>
      </c>
      <c r="K30" s="105">
        <v>1</v>
      </c>
      <c r="L30" s="105">
        <v>2</v>
      </c>
      <c r="M30" s="105">
        <v>1</v>
      </c>
      <c r="N30" s="105">
        <v>1</v>
      </c>
      <c r="O30" s="105">
        <v>1</v>
      </c>
      <c r="P30" s="105">
        <v>1</v>
      </c>
      <c r="Q30" s="105">
        <v>1</v>
      </c>
      <c r="R30" s="105">
        <v>1</v>
      </c>
      <c r="S30" s="105" t="s">
        <v>58</v>
      </c>
      <c r="T30" s="105" t="s">
        <v>58</v>
      </c>
      <c r="U30" s="105">
        <v>0</v>
      </c>
      <c r="V30" s="105" t="s">
        <v>58</v>
      </c>
      <c r="W30" s="105">
        <v>0</v>
      </c>
      <c r="X30" s="105" t="s">
        <v>58</v>
      </c>
      <c r="Y30" s="1"/>
      <c r="Z30" s="1"/>
      <c r="AA30" s="1"/>
      <c r="AB30" s="1"/>
      <c r="AC30" s="1"/>
      <c r="AD30" s="105">
        <v>16</v>
      </c>
      <c r="AE30" s="105">
        <v>4</v>
      </c>
      <c r="AF30" s="6">
        <f t="shared" si="1"/>
        <v>64</v>
      </c>
    </row>
    <row r="31" spans="1:32" x14ac:dyDescent="0.25">
      <c r="A31" s="1">
        <v>26</v>
      </c>
      <c r="B31" s="1" t="s">
        <v>84</v>
      </c>
      <c r="C31" s="105">
        <v>2</v>
      </c>
      <c r="D31" s="105" t="s">
        <v>74</v>
      </c>
      <c r="E31" s="105">
        <v>0</v>
      </c>
      <c r="F31" s="105">
        <v>1</v>
      </c>
      <c r="G31" s="105">
        <v>1</v>
      </c>
      <c r="H31" s="105">
        <v>0</v>
      </c>
      <c r="I31" s="105">
        <v>1</v>
      </c>
      <c r="J31" s="105">
        <v>0</v>
      </c>
      <c r="K31" s="105">
        <v>1</v>
      </c>
      <c r="L31" s="105">
        <v>1</v>
      </c>
      <c r="M31" s="105">
        <v>1</v>
      </c>
      <c r="N31" s="105">
        <v>1</v>
      </c>
      <c r="O31" s="105">
        <v>1</v>
      </c>
      <c r="P31" s="105">
        <v>0</v>
      </c>
      <c r="Q31" s="105">
        <v>1</v>
      </c>
      <c r="R31" s="105">
        <v>1</v>
      </c>
      <c r="S31" s="105" t="s">
        <v>58</v>
      </c>
      <c r="T31" s="105">
        <v>1</v>
      </c>
      <c r="U31" s="105" t="s">
        <v>58</v>
      </c>
      <c r="V31" s="105">
        <v>0</v>
      </c>
      <c r="W31" s="105" t="s">
        <v>58</v>
      </c>
      <c r="X31" s="105">
        <v>0</v>
      </c>
      <c r="Y31" s="1"/>
      <c r="Z31" s="1"/>
      <c r="AA31" s="1"/>
      <c r="AB31" s="1"/>
      <c r="AC31" s="1"/>
      <c r="AD31" s="105">
        <v>11</v>
      </c>
      <c r="AE31" s="105">
        <v>3</v>
      </c>
      <c r="AF31" s="6">
        <f t="shared" si="1"/>
        <v>44</v>
      </c>
    </row>
    <row r="32" spans="1:32" x14ac:dyDescent="0.25">
      <c r="A32" s="1">
        <v>27</v>
      </c>
      <c r="B32" s="1" t="s">
        <v>85</v>
      </c>
      <c r="C32" s="105">
        <v>2</v>
      </c>
      <c r="D32" s="105" t="s">
        <v>74</v>
      </c>
      <c r="E32" s="105">
        <v>0</v>
      </c>
      <c r="F32" s="105">
        <v>0</v>
      </c>
      <c r="G32" s="105">
        <v>1</v>
      </c>
      <c r="H32" s="105">
        <v>1</v>
      </c>
      <c r="I32" s="105">
        <v>1</v>
      </c>
      <c r="J32" s="105" t="s">
        <v>58</v>
      </c>
      <c r="K32" s="105">
        <v>0</v>
      </c>
      <c r="L32" s="105">
        <v>1</v>
      </c>
      <c r="M32" s="105">
        <v>0</v>
      </c>
      <c r="N32" s="105">
        <v>1</v>
      </c>
      <c r="O32" s="105">
        <v>1</v>
      </c>
      <c r="P32" s="105">
        <v>1</v>
      </c>
      <c r="Q32" s="105" t="s">
        <v>58</v>
      </c>
      <c r="R32" s="105">
        <v>1</v>
      </c>
      <c r="S32" s="105" t="s">
        <v>58</v>
      </c>
      <c r="T32" s="105" t="s">
        <v>58</v>
      </c>
      <c r="U32" s="105" t="s">
        <v>58</v>
      </c>
      <c r="V32" s="105">
        <v>0</v>
      </c>
      <c r="W32" s="105">
        <v>2</v>
      </c>
      <c r="X32" s="105">
        <v>0</v>
      </c>
      <c r="Y32" s="1"/>
      <c r="Z32" s="1"/>
      <c r="AA32" s="1"/>
      <c r="AB32" s="1"/>
      <c r="AC32" s="1"/>
      <c r="AD32" s="105">
        <v>10</v>
      </c>
      <c r="AE32" s="105">
        <v>3</v>
      </c>
      <c r="AF32" s="6">
        <f t="shared" si="1"/>
        <v>40</v>
      </c>
    </row>
    <row r="33" spans="1:32" x14ac:dyDescent="0.25">
      <c r="A33" s="1">
        <v>28</v>
      </c>
      <c r="B33" s="107" t="s">
        <v>86</v>
      </c>
      <c r="C33" s="105">
        <v>2</v>
      </c>
      <c r="D33" s="105" t="s">
        <v>74</v>
      </c>
      <c r="E33" s="105">
        <v>0</v>
      </c>
      <c r="F33" s="105">
        <v>0</v>
      </c>
      <c r="G33" s="105">
        <v>1</v>
      </c>
      <c r="H33" s="105">
        <v>1</v>
      </c>
      <c r="I33" s="105">
        <v>1</v>
      </c>
      <c r="J33" s="105" t="s">
        <v>58</v>
      </c>
      <c r="K33" s="105" t="s">
        <v>58</v>
      </c>
      <c r="L33" s="105">
        <v>2</v>
      </c>
      <c r="M33" s="105" t="s">
        <v>58</v>
      </c>
      <c r="N33" s="105">
        <v>1</v>
      </c>
      <c r="O33" s="105">
        <v>1</v>
      </c>
      <c r="P33" s="105" t="s">
        <v>58</v>
      </c>
      <c r="Q33" s="105" t="s">
        <v>58</v>
      </c>
      <c r="R33" s="105">
        <v>1</v>
      </c>
      <c r="S33" s="105" t="s">
        <v>58</v>
      </c>
      <c r="T33" s="105" t="s">
        <v>58</v>
      </c>
      <c r="U33" s="105" t="s">
        <v>58</v>
      </c>
      <c r="V33" s="105">
        <v>0</v>
      </c>
      <c r="W33" s="105">
        <v>2</v>
      </c>
      <c r="X33" s="105" t="s">
        <v>58</v>
      </c>
      <c r="Y33" s="1"/>
      <c r="Z33" s="1"/>
      <c r="AA33" s="1"/>
      <c r="AB33" s="1"/>
      <c r="AC33" s="1"/>
      <c r="AD33" s="105">
        <v>10</v>
      </c>
      <c r="AE33" s="105">
        <v>3</v>
      </c>
      <c r="AF33" s="6">
        <f t="shared" si="1"/>
        <v>40</v>
      </c>
    </row>
    <row r="34" spans="1:32" x14ac:dyDescent="0.25">
      <c r="A34" s="1">
        <v>29</v>
      </c>
      <c r="B34" s="1" t="s">
        <v>87</v>
      </c>
      <c r="C34" s="105">
        <v>2</v>
      </c>
      <c r="D34" s="105" t="s">
        <v>74</v>
      </c>
      <c r="E34" s="105">
        <v>0</v>
      </c>
      <c r="F34" s="105">
        <v>1</v>
      </c>
      <c r="G34" s="105">
        <v>1</v>
      </c>
      <c r="H34" s="105">
        <v>1</v>
      </c>
      <c r="I34" s="105">
        <v>1</v>
      </c>
      <c r="J34" s="105">
        <v>2</v>
      </c>
      <c r="K34" s="105">
        <v>0</v>
      </c>
      <c r="L34" s="105">
        <v>2</v>
      </c>
      <c r="M34" s="105">
        <v>0</v>
      </c>
      <c r="N34" s="105">
        <v>1</v>
      </c>
      <c r="O34" s="105">
        <v>1</v>
      </c>
      <c r="P34" s="105">
        <v>0</v>
      </c>
      <c r="Q34" s="105">
        <v>1</v>
      </c>
      <c r="R34" s="105">
        <v>1</v>
      </c>
      <c r="S34" s="105">
        <v>0</v>
      </c>
      <c r="T34" s="105" t="s">
        <v>58</v>
      </c>
      <c r="U34" s="105" t="s">
        <v>58</v>
      </c>
      <c r="V34" s="105">
        <v>0</v>
      </c>
      <c r="W34" s="105">
        <v>2</v>
      </c>
      <c r="X34" s="105">
        <v>0</v>
      </c>
      <c r="Y34" s="1"/>
      <c r="Z34" s="1"/>
      <c r="AA34" s="1"/>
      <c r="AB34" s="1"/>
      <c r="AC34" s="1"/>
      <c r="AD34" s="105">
        <v>14</v>
      </c>
      <c r="AE34" s="105">
        <v>3</v>
      </c>
      <c r="AF34" s="6">
        <f t="shared" si="1"/>
        <v>56.000000000000007</v>
      </c>
    </row>
    <row r="35" spans="1:32" x14ac:dyDescent="0.25">
      <c r="A35" s="1">
        <v>30</v>
      </c>
      <c r="B35" s="1" t="s">
        <v>88</v>
      </c>
      <c r="C35" s="105">
        <v>1</v>
      </c>
      <c r="D35" s="105" t="s">
        <v>74</v>
      </c>
      <c r="E35" s="105">
        <v>1</v>
      </c>
      <c r="F35" s="105">
        <v>0</v>
      </c>
      <c r="G35" s="105">
        <v>1</v>
      </c>
      <c r="H35" s="105">
        <v>0</v>
      </c>
      <c r="I35" s="105">
        <v>1</v>
      </c>
      <c r="J35" s="105">
        <v>0</v>
      </c>
      <c r="K35" s="105">
        <v>0</v>
      </c>
      <c r="L35" s="105">
        <v>1</v>
      </c>
      <c r="M35" s="105">
        <v>0</v>
      </c>
      <c r="N35" s="105">
        <v>0</v>
      </c>
      <c r="O35" s="105">
        <v>1</v>
      </c>
      <c r="P35" s="105">
        <v>0</v>
      </c>
      <c r="Q35" s="105">
        <v>1</v>
      </c>
      <c r="R35" s="105">
        <v>1</v>
      </c>
      <c r="S35" s="105" t="s">
        <v>58</v>
      </c>
      <c r="T35" s="105" t="s">
        <v>58</v>
      </c>
      <c r="U35" s="105">
        <v>0</v>
      </c>
      <c r="V35" s="105" t="s">
        <v>58</v>
      </c>
      <c r="W35" s="105" t="s">
        <v>58</v>
      </c>
      <c r="X35" s="105" t="s">
        <v>58</v>
      </c>
      <c r="Y35" s="1"/>
      <c r="Z35" s="1"/>
      <c r="AA35" s="1"/>
      <c r="AB35" s="1"/>
      <c r="AC35" s="1"/>
      <c r="AD35" s="105">
        <v>7</v>
      </c>
      <c r="AE35" s="105">
        <v>2</v>
      </c>
      <c r="AF35" s="6">
        <f t="shared" si="1"/>
        <v>28.000000000000004</v>
      </c>
    </row>
    <row r="36" spans="1:32" x14ac:dyDescent="0.25">
      <c r="A36" s="1">
        <v>31</v>
      </c>
      <c r="B36" s="1" t="s">
        <v>89</v>
      </c>
      <c r="C36" s="105">
        <v>1</v>
      </c>
      <c r="D36" s="105" t="s">
        <v>74</v>
      </c>
      <c r="E36" s="105">
        <v>1</v>
      </c>
      <c r="F36" s="105">
        <v>1</v>
      </c>
      <c r="G36" s="105">
        <v>1</v>
      </c>
      <c r="H36" s="105">
        <v>1</v>
      </c>
      <c r="I36" s="105" t="s">
        <v>58</v>
      </c>
      <c r="J36" s="105">
        <v>1</v>
      </c>
      <c r="K36" s="105">
        <v>0</v>
      </c>
      <c r="L36" s="105">
        <v>2</v>
      </c>
      <c r="M36" s="105" t="s">
        <v>58</v>
      </c>
      <c r="N36" s="105">
        <v>0</v>
      </c>
      <c r="O36" s="105">
        <v>1</v>
      </c>
      <c r="P36" s="105">
        <v>1</v>
      </c>
      <c r="Q36" s="105">
        <v>1</v>
      </c>
      <c r="R36" s="105">
        <v>1</v>
      </c>
      <c r="S36" s="105" t="s">
        <v>58</v>
      </c>
      <c r="T36" s="105">
        <v>1</v>
      </c>
      <c r="U36" s="105" t="s">
        <v>58</v>
      </c>
      <c r="V36" s="105" t="s">
        <v>58</v>
      </c>
      <c r="W36" s="105" t="s">
        <v>58</v>
      </c>
      <c r="X36" s="105" t="s">
        <v>58</v>
      </c>
      <c r="Y36" s="1"/>
      <c r="Z36" s="1"/>
      <c r="AA36" s="1"/>
      <c r="AB36" s="1"/>
      <c r="AC36" s="1"/>
      <c r="AD36" s="105">
        <v>12</v>
      </c>
      <c r="AE36" s="105">
        <v>3</v>
      </c>
      <c r="AF36" s="6">
        <f t="shared" si="1"/>
        <v>48</v>
      </c>
    </row>
    <row r="37" spans="1:32" x14ac:dyDescent="0.25">
      <c r="A37" s="1">
        <v>32</v>
      </c>
      <c r="B37" s="1" t="s">
        <v>90</v>
      </c>
      <c r="C37" s="105">
        <v>2</v>
      </c>
      <c r="D37" s="105" t="s">
        <v>91</v>
      </c>
      <c r="E37" s="105">
        <v>1</v>
      </c>
      <c r="F37" s="105">
        <v>1</v>
      </c>
      <c r="G37" s="105">
        <v>1</v>
      </c>
      <c r="H37" s="105">
        <v>1</v>
      </c>
      <c r="I37" s="105">
        <v>1</v>
      </c>
      <c r="J37" s="105">
        <v>1</v>
      </c>
      <c r="K37" s="105">
        <v>0</v>
      </c>
      <c r="L37" s="105">
        <v>2</v>
      </c>
      <c r="M37" s="105">
        <v>1</v>
      </c>
      <c r="N37" s="105">
        <v>1</v>
      </c>
      <c r="O37" s="105">
        <v>0</v>
      </c>
      <c r="P37" s="105">
        <v>0</v>
      </c>
      <c r="Q37" s="105">
        <v>1</v>
      </c>
      <c r="R37" s="105">
        <v>1</v>
      </c>
      <c r="S37" s="105" t="s">
        <v>58</v>
      </c>
      <c r="T37" s="105">
        <v>0</v>
      </c>
      <c r="U37" s="105">
        <v>0</v>
      </c>
      <c r="V37" s="105" t="s">
        <v>58</v>
      </c>
      <c r="W37" s="105" t="s">
        <v>58</v>
      </c>
      <c r="X37" s="105" t="s">
        <v>58</v>
      </c>
      <c r="Y37" s="1"/>
      <c r="Z37" s="1"/>
      <c r="AA37" s="1"/>
      <c r="AB37" s="1"/>
      <c r="AC37" s="1"/>
      <c r="AD37" s="105">
        <v>12</v>
      </c>
      <c r="AE37" s="105">
        <v>3</v>
      </c>
      <c r="AF37" s="6">
        <f t="shared" si="1"/>
        <v>48</v>
      </c>
    </row>
    <row r="38" spans="1:32" x14ac:dyDescent="0.25">
      <c r="A38" s="1">
        <v>33</v>
      </c>
      <c r="B38" s="1" t="s">
        <v>92</v>
      </c>
      <c r="C38" s="105">
        <v>2</v>
      </c>
      <c r="D38" s="105" t="s">
        <v>91</v>
      </c>
      <c r="E38" s="105">
        <v>1</v>
      </c>
      <c r="F38" s="105">
        <v>1</v>
      </c>
      <c r="G38" s="105">
        <v>1</v>
      </c>
      <c r="H38" s="105">
        <v>1</v>
      </c>
      <c r="I38" s="105">
        <v>1</v>
      </c>
      <c r="J38" s="105" t="s">
        <v>58</v>
      </c>
      <c r="K38" s="105" t="s">
        <v>58</v>
      </c>
      <c r="L38" s="105">
        <v>2</v>
      </c>
      <c r="M38" s="105">
        <v>1</v>
      </c>
      <c r="N38" s="105">
        <v>1</v>
      </c>
      <c r="O38" s="105">
        <v>0</v>
      </c>
      <c r="P38" s="105">
        <v>0</v>
      </c>
      <c r="Q38" s="105">
        <v>1</v>
      </c>
      <c r="R38" s="105">
        <v>1</v>
      </c>
      <c r="S38" s="105" t="s">
        <v>58</v>
      </c>
      <c r="T38" s="105" t="s">
        <v>58</v>
      </c>
      <c r="U38" s="105" t="s">
        <v>58</v>
      </c>
      <c r="V38" s="105" t="s">
        <v>58</v>
      </c>
      <c r="W38" s="105" t="s">
        <v>58</v>
      </c>
      <c r="X38" s="105" t="s">
        <v>58</v>
      </c>
      <c r="Y38" s="1"/>
      <c r="Z38" s="1"/>
      <c r="AA38" s="1"/>
      <c r="AB38" s="1"/>
      <c r="AC38" s="1"/>
      <c r="AD38" s="105">
        <v>11</v>
      </c>
      <c r="AE38" s="105">
        <v>3</v>
      </c>
      <c r="AF38" s="6">
        <f t="shared" si="1"/>
        <v>44</v>
      </c>
    </row>
    <row r="39" spans="1:32" x14ac:dyDescent="0.25">
      <c r="A39" s="1">
        <v>34</v>
      </c>
      <c r="B39" s="1" t="s">
        <v>93</v>
      </c>
      <c r="C39" s="105">
        <v>2</v>
      </c>
      <c r="D39" s="105" t="s">
        <v>91</v>
      </c>
      <c r="E39" s="105">
        <v>1</v>
      </c>
      <c r="F39" s="105">
        <v>1</v>
      </c>
      <c r="G39" s="105">
        <v>1</v>
      </c>
      <c r="H39" s="105">
        <v>1</v>
      </c>
      <c r="I39" s="105">
        <v>0</v>
      </c>
      <c r="J39" s="105">
        <v>1</v>
      </c>
      <c r="K39" s="105">
        <v>0</v>
      </c>
      <c r="L39" s="105">
        <v>2</v>
      </c>
      <c r="M39" s="105" t="s">
        <v>58</v>
      </c>
      <c r="N39" s="105" t="s">
        <v>58</v>
      </c>
      <c r="O39" s="105" t="s">
        <v>58</v>
      </c>
      <c r="P39" s="105" t="s">
        <v>58</v>
      </c>
      <c r="Q39" s="105">
        <v>1</v>
      </c>
      <c r="R39" s="105">
        <v>1</v>
      </c>
      <c r="S39" s="105" t="s">
        <v>58</v>
      </c>
      <c r="T39" s="105" t="s">
        <v>58</v>
      </c>
      <c r="U39" s="105" t="s">
        <v>58</v>
      </c>
      <c r="V39" s="105" t="s">
        <v>58</v>
      </c>
      <c r="W39" s="105" t="s">
        <v>58</v>
      </c>
      <c r="X39" s="105" t="s">
        <v>58</v>
      </c>
      <c r="Y39" s="1"/>
      <c r="Z39" s="1"/>
      <c r="AA39" s="1"/>
      <c r="AB39" s="1"/>
      <c r="AC39" s="1"/>
      <c r="AD39" s="105">
        <v>9</v>
      </c>
      <c r="AE39" s="105">
        <v>3</v>
      </c>
      <c r="AF39" s="6">
        <f t="shared" si="1"/>
        <v>36</v>
      </c>
    </row>
    <row r="40" spans="1:32" x14ac:dyDescent="0.25">
      <c r="A40" s="1">
        <v>35</v>
      </c>
      <c r="B40" s="1" t="s">
        <v>94</v>
      </c>
      <c r="C40" s="105">
        <v>2</v>
      </c>
      <c r="D40" s="105" t="s">
        <v>91</v>
      </c>
      <c r="E40" s="105">
        <v>1</v>
      </c>
      <c r="F40" s="105">
        <v>1</v>
      </c>
      <c r="G40" s="105">
        <v>1</v>
      </c>
      <c r="H40" s="105">
        <v>1</v>
      </c>
      <c r="I40" s="105">
        <v>1</v>
      </c>
      <c r="J40" s="105">
        <v>2</v>
      </c>
      <c r="K40" s="105" t="s">
        <v>58</v>
      </c>
      <c r="L40" s="105">
        <v>2</v>
      </c>
      <c r="M40" s="105">
        <v>1</v>
      </c>
      <c r="N40" s="105">
        <v>1</v>
      </c>
      <c r="O40" s="105">
        <v>0</v>
      </c>
      <c r="P40" s="105">
        <v>0</v>
      </c>
      <c r="Q40" s="105">
        <v>1</v>
      </c>
      <c r="R40" s="105">
        <v>1</v>
      </c>
      <c r="S40" s="105" t="s">
        <v>58</v>
      </c>
      <c r="T40" s="105">
        <v>0</v>
      </c>
      <c r="U40" s="105">
        <v>0</v>
      </c>
      <c r="V40" s="105" t="s">
        <v>58</v>
      </c>
      <c r="W40" s="105" t="s">
        <v>58</v>
      </c>
      <c r="X40" s="105" t="s">
        <v>58</v>
      </c>
      <c r="Y40" s="1"/>
      <c r="Z40" s="1"/>
      <c r="AA40" s="1"/>
      <c r="AB40" s="1"/>
      <c r="AC40" s="1"/>
      <c r="AD40" s="105">
        <v>13</v>
      </c>
      <c r="AE40" s="105">
        <v>3</v>
      </c>
      <c r="AF40" s="6">
        <f t="shared" si="1"/>
        <v>52</v>
      </c>
    </row>
    <row r="41" spans="1:32" x14ac:dyDescent="0.25">
      <c r="A41" s="1">
        <v>36</v>
      </c>
      <c r="B41" s="1" t="s">
        <v>95</v>
      </c>
      <c r="C41" s="105">
        <v>2</v>
      </c>
      <c r="D41" s="105" t="s">
        <v>91</v>
      </c>
      <c r="E41" s="105">
        <v>1</v>
      </c>
      <c r="F41" s="105">
        <v>1</v>
      </c>
      <c r="G41" s="105">
        <v>1</v>
      </c>
      <c r="H41" s="105">
        <v>1</v>
      </c>
      <c r="I41" s="105">
        <v>1</v>
      </c>
      <c r="J41" s="105">
        <v>2</v>
      </c>
      <c r="K41" s="105">
        <v>0</v>
      </c>
      <c r="L41" s="105">
        <v>2</v>
      </c>
      <c r="M41" s="105">
        <v>0</v>
      </c>
      <c r="N41" s="105">
        <v>1</v>
      </c>
      <c r="O41" s="105">
        <v>0</v>
      </c>
      <c r="P41" s="105">
        <v>0</v>
      </c>
      <c r="Q41" s="105">
        <v>1</v>
      </c>
      <c r="R41" s="105">
        <v>1</v>
      </c>
      <c r="S41" s="105">
        <v>2</v>
      </c>
      <c r="T41" s="105">
        <v>0</v>
      </c>
      <c r="U41" s="105">
        <v>1</v>
      </c>
      <c r="V41" s="105">
        <v>0</v>
      </c>
      <c r="W41" s="105" t="s">
        <v>58</v>
      </c>
      <c r="X41" s="105" t="s">
        <v>58</v>
      </c>
      <c r="Y41" s="1"/>
      <c r="Z41" s="1"/>
      <c r="AA41" s="1"/>
      <c r="AB41" s="1"/>
      <c r="AC41" s="1"/>
      <c r="AD41" s="105">
        <v>15</v>
      </c>
      <c r="AE41" s="105">
        <v>4</v>
      </c>
      <c r="AF41" s="6">
        <f t="shared" si="1"/>
        <v>60</v>
      </c>
    </row>
    <row r="42" spans="1:32" x14ac:dyDescent="0.25">
      <c r="A42" s="1">
        <v>37</v>
      </c>
      <c r="B42" s="1" t="s">
        <v>96</v>
      </c>
      <c r="C42" s="105">
        <v>1</v>
      </c>
      <c r="D42" s="105" t="s">
        <v>91</v>
      </c>
      <c r="E42" s="105">
        <v>1</v>
      </c>
      <c r="F42" s="105">
        <v>1</v>
      </c>
      <c r="G42" s="105">
        <v>0</v>
      </c>
      <c r="H42" s="105">
        <v>1</v>
      </c>
      <c r="I42" s="105">
        <v>1</v>
      </c>
      <c r="J42" s="105">
        <v>1</v>
      </c>
      <c r="K42" s="105">
        <v>0</v>
      </c>
      <c r="L42" s="105">
        <v>2</v>
      </c>
      <c r="M42" s="105">
        <v>0</v>
      </c>
      <c r="N42" s="105">
        <v>1</v>
      </c>
      <c r="O42" s="105">
        <v>0</v>
      </c>
      <c r="P42" s="105">
        <v>0</v>
      </c>
      <c r="Q42" s="105">
        <v>1</v>
      </c>
      <c r="R42" s="105">
        <v>1</v>
      </c>
      <c r="S42" s="105">
        <v>2</v>
      </c>
      <c r="T42" s="105">
        <v>1</v>
      </c>
      <c r="U42" s="105">
        <v>1</v>
      </c>
      <c r="V42" s="105">
        <v>0</v>
      </c>
      <c r="W42" s="105" t="s">
        <v>58</v>
      </c>
      <c r="X42" s="105" t="s">
        <v>58</v>
      </c>
      <c r="Y42" s="1"/>
      <c r="Z42" s="1"/>
      <c r="AA42" s="1"/>
      <c r="AB42" s="1"/>
      <c r="AC42" s="1"/>
      <c r="AD42" s="105">
        <v>14</v>
      </c>
      <c r="AE42" s="105">
        <v>3</v>
      </c>
      <c r="AF42" s="6">
        <f t="shared" si="1"/>
        <v>56.000000000000007</v>
      </c>
    </row>
    <row r="43" spans="1:32" x14ac:dyDescent="0.25">
      <c r="A43" s="1">
        <v>38</v>
      </c>
      <c r="B43" s="1" t="s">
        <v>97</v>
      </c>
      <c r="C43" s="105">
        <v>1</v>
      </c>
      <c r="D43" s="105" t="s">
        <v>91</v>
      </c>
      <c r="E43" s="105">
        <v>1</v>
      </c>
      <c r="F43" s="105">
        <v>1</v>
      </c>
      <c r="G43" s="105">
        <v>1</v>
      </c>
      <c r="H43" s="105">
        <v>1</v>
      </c>
      <c r="I43" s="105">
        <v>1</v>
      </c>
      <c r="J43" s="105">
        <v>1</v>
      </c>
      <c r="K43" s="105">
        <v>0</v>
      </c>
      <c r="L43" s="105">
        <v>2</v>
      </c>
      <c r="M43" s="105">
        <v>0</v>
      </c>
      <c r="N43" s="105">
        <v>1</v>
      </c>
      <c r="O43" s="105">
        <v>0</v>
      </c>
      <c r="P43" s="105">
        <v>0</v>
      </c>
      <c r="Q43" s="105">
        <v>1</v>
      </c>
      <c r="R43" s="105">
        <v>1</v>
      </c>
      <c r="S43" s="105" t="s">
        <v>58</v>
      </c>
      <c r="T43" s="105" t="s">
        <v>58</v>
      </c>
      <c r="U43" s="105" t="s">
        <v>58</v>
      </c>
      <c r="V43" s="105" t="s">
        <v>58</v>
      </c>
      <c r="W43" s="105" t="s">
        <v>58</v>
      </c>
      <c r="X43" s="105" t="s">
        <v>58</v>
      </c>
      <c r="Y43" s="1"/>
      <c r="Z43" s="1"/>
      <c r="AA43" s="1"/>
      <c r="AB43" s="1"/>
      <c r="AC43" s="1"/>
      <c r="AD43" s="105">
        <v>11</v>
      </c>
      <c r="AE43" s="105">
        <v>3</v>
      </c>
      <c r="AF43" s="6">
        <f t="shared" si="1"/>
        <v>44</v>
      </c>
    </row>
    <row r="44" spans="1:32" x14ac:dyDescent="0.25">
      <c r="A44" s="1">
        <v>39</v>
      </c>
      <c r="B44" s="1" t="s">
        <v>98</v>
      </c>
      <c r="C44" s="105">
        <v>1</v>
      </c>
      <c r="D44" s="105" t="s">
        <v>91</v>
      </c>
      <c r="E44" s="105">
        <v>1</v>
      </c>
      <c r="F44" s="105">
        <v>1</v>
      </c>
      <c r="G44" s="105">
        <v>1</v>
      </c>
      <c r="H44" s="105">
        <v>1</v>
      </c>
      <c r="I44" s="105">
        <v>1</v>
      </c>
      <c r="J44" s="105">
        <v>1</v>
      </c>
      <c r="K44" s="105">
        <v>0</v>
      </c>
      <c r="L44" s="105">
        <v>2</v>
      </c>
      <c r="M44" s="105">
        <v>0</v>
      </c>
      <c r="N44" s="105">
        <v>1</v>
      </c>
      <c r="O44" s="105">
        <v>0</v>
      </c>
      <c r="P44" s="105">
        <v>0</v>
      </c>
      <c r="Q44" s="105">
        <v>1</v>
      </c>
      <c r="R44" s="105">
        <v>1</v>
      </c>
      <c r="S44" s="105" t="s">
        <v>58</v>
      </c>
      <c r="T44" s="105" t="s">
        <v>58</v>
      </c>
      <c r="U44" s="105" t="s">
        <v>58</v>
      </c>
      <c r="V44" s="105" t="s">
        <v>58</v>
      </c>
      <c r="W44" s="105" t="s">
        <v>58</v>
      </c>
      <c r="X44" s="105" t="s">
        <v>58</v>
      </c>
      <c r="Y44" s="1"/>
      <c r="Z44" s="1"/>
      <c r="AA44" s="1"/>
      <c r="AB44" s="1"/>
      <c r="AC44" s="1"/>
      <c r="AD44" s="105">
        <v>11</v>
      </c>
      <c r="AE44" s="105">
        <v>3</v>
      </c>
      <c r="AF44" s="6">
        <f t="shared" si="1"/>
        <v>44</v>
      </c>
    </row>
    <row r="45" spans="1:32" x14ac:dyDescent="0.25">
      <c r="A45" s="1">
        <v>40</v>
      </c>
      <c r="B45" s="1" t="s">
        <v>99</v>
      </c>
      <c r="C45" s="105">
        <v>1</v>
      </c>
      <c r="D45" s="105" t="s">
        <v>91</v>
      </c>
      <c r="E45" s="105">
        <v>1</v>
      </c>
      <c r="F45" s="105">
        <v>1</v>
      </c>
      <c r="G45" s="105">
        <v>1</v>
      </c>
      <c r="H45" s="105">
        <v>1</v>
      </c>
      <c r="I45" s="105">
        <v>1</v>
      </c>
      <c r="J45" s="105" t="s">
        <v>58</v>
      </c>
      <c r="K45" s="105">
        <v>0</v>
      </c>
      <c r="L45" s="105">
        <v>2</v>
      </c>
      <c r="M45" s="105" t="s">
        <v>58</v>
      </c>
      <c r="N45" s="105" t="s">
        <v>58</v>
      </c>
      <c r="O45" s="105">
        <v>0</v>
      </c>
      <c r="P45" s="105">
        <v>0</v>
      </c>
      <c r="Q45" s="105">
        <v>1</v>
      </c>
      <c r="R45" s="105">
        <v>1</v>
      </c>
      <c r="S45" s="105" t="s">
        <v>58</v>
      </c>
      <c r="T45" s="105" t="s">
        <v>58</v>
      </c>
      <c r="U45" s="105" t="s">
        <v>58</v>
      </c>
      <c r="V45" s="105" t="s">
        <v>58</v>
      </c>
      <c r="W45" s="105" t="s">
        <v>58</v>
      </c>
      <c r="X45" s="105" t="s">
        <v>58</v>
      </c>
      <c r="Y45" s="1"/>
      <c r="Z45" s="1"/>
      <c r="AA45" s="1"/>
      <c r="AB45" s="1"/>
      <c r="AC45" s="1"/>
      <c r="AD45" s="105">
        <v>9</v>
      </c>
      <c r="AE45" s="105">
        <v>3</v>
      </c>
      <c r="AF45" s="6">
        <f t="shared" si="1"/>
        <v>36</v>
      </c>
    </row>
    <row r="46" spans="1:32" x14ac:dyDescent="0.25">
      <c r="A46" s="1">
        <v>41</v>
      </c>
      <c r="B46" s="1" t="s">
        <v>100</v>
      </c>
      <c r="C46" s="105">
        <v>1</v>
      </c>
      <c r="D46" s="105" t="s">
        <v>91</v>
      </c>
      <c r="E46" s="105">
        <v>1</v>
      </c>
      <c r="F46" s="105">
        <v>1</v>
      </c>
      <c r="G46" s="105">
        <v>1</v>
      </c>
      <c r="H46" s="105">
        <v>1</v>
      </c>
      <c r="I46" s="105">
        <v>1</v>
      </c>
      <c r="J46" s="105">
        <v>1</v>
      </c>
      <c r="K46" s="105">
        <v>0</v>
      </c>
      <c r="L46" s="105">
        <v>2</v>
      </c>
      <c r="M46" s="105" t="s">
        <v>58</v>
      </c>
      <c r="N46" s="105" t="s">
        <v>58</v>
      </c>
      <c r="O46" s="105">
        <v>0</v>
      </c>
      <c r="P46" s="105">
        <v>0</v>
      </c>
      <c r="Q46" s="105">
        <v>1</v>
      </c>
      <c r="R46" s="105">
        <v>1</v>
      </c>
      <c r="S46" s="105" t="s">
        <v>58</v>
      </c>
      <c r="T46" s="105" t="s">
        <v>58</v>
      </c>
      <c r="U46" s="105" t="s">
        <v>58</v>
      </c>
      <c r="V46" s="105" t="s">
        <v>58</v>
      </c>
      <c r="W46" s="105" t="s">
        <v>58</v>
      </c>
      <c r="X46" s="105" t="s">
        <v>58</v>
      </c>
      <c r="Y46" s="1"/>
      <c r="Z46" s="1"/>
      <c r="AA46" s="1"/>
      <c r="AB46" s="1"/>
      <c r="AC46" s="1"/>
      <c r="AD46" s="105">
        <v>10</v>
      </c>
      <c r="AE46" s="105">
        <v>3</v>
      </c>
      <c r="AF46" s="6">
        <f t="shared" si="1"/>
        <v>40</v>
      </c>
    </row>
    <row r="47" spans="1:32" x14ac:dyDescent="0.25">
      <c r="A47" s="1">
        <v>42</v>
      </c>
      <c r="B47" s="1" t="s">
        <v>101</v>
      </c>
      <c r="C47" s="105">
        <v>1</v>
      </c>
      <c r="D47" s="105" t="s">
        <v>91</v>
      </c>
      <c r="E47" s="105">
        <v>1</v>
      </c>
      <c r="F47" s="105">
        <v>1</v>
      </c>
      <c r="G47" s="105">
        <v>1</v>
      </c>
      <c r="H47" s="105">
        <v>1</v>
      </c>
      <c r="I47" s="105">
        <v>1</v>
      </c>
      <c r="J47" s="105">
        <v>1</v>
      </c>
      <c r="K47" s="105">
        <v>0</v>
      </c>
      <c r="L47" s="105">
        <v>2</v>
      </c>
      <c r="M47" s="105" t="s">
        <v>58</v>
      </c>
      <c r="N47" s="105" t="s">
        <v>58</v>
      </c>
      <c r="O47" s="105">
        <v>0</v>
      </c>
      <c r="P47" s="105">
        <v>0</v>
      </c>
      <c r="Q47" s="105">
        <v>1</v>
      </c>
      <c r="R47" s="105">
        <v>1</v>
      </c>
      <c r="S47" s="105" t="s">
        <v>58</v>
      </c>
      <c r="T47" s="105" t="s">
        <v>58</v>
      </c>
      <c r="U47" s="105" t="s">
        <v>58</v>
      </c>
      <c r="V47" s="105" t="s">
        <v>58</v>
      </c>
      <c r="W47" s="105" t="s">
        <v>58</v>
      </c>
      <c r="X47" s="105" t="s">
        <v>58</v>
      </c>
      <c r="Y47" s="1"/>
      <c r="Z47" s="1"/>
      <c r="AA47" s="1"/>
      <c r="AB47" s="1"/>
      <c r="AC47" s="1"/>
      <c r="AD47" s="105">
        <v>10</v>
      </c>
      <c r="AE47" s="105">
        <v>3</v>
      </c>
      <c r="AF47" s="6">
        <f t="shared" si="1"/>
        <v>40</v>
      </c>
    </row>
    <row r="48" spans="1:32" x14ac:dyDescent="0.25">
      <c r="A48" s="1">
        <v>43</v>
      </c>
      <c r="B48" s="1" t="s">
        <v>102</v>
      </c>
      <c r="C48" s="105">
        <v>1</v>
      </c>
      <c r="D48" s="105" t="s">
        <v>91</v>
      </c>
      <c r="E48" s="105">
        <v>1</v>
      </c>
      <c r="F48" s="105">
        <v>0</v>
      </c>
      <c r="G48" s="105">
        <v>1</v>
      </c>
      <c r="H48" s="105">
        <v>1</v>
      </c>
      <c r="I48" s="105">
        <v>1</v>
      </c>
      <c r="J48" s="105" t="s">
        <v>58</v>
      </c>
      <c r="K48" s="105" t="s">
        <v>58</v>
      </c>
      <c r="L48" s="105">
        <v>2</v>
      </c>
      <c r="M48" s="105">
        <v>1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 t="s">
        <v>58</v>
      </c>
      <c r="T48" s="105" t="s">
        <v>58</v>
      </c>
      <c r="U48" s="105" t="s">
        <v>58</v>
      </c>
      <c r="V48" s="105" t="s">
        <v>58</v>
      </c>
      <c r="W48" s="105" t="s">
        <v>58</v>
      </c>
      <c r="X48" s="105" t="s">
        <v>58</v>
      </c>
      <c r="Y48" s="1"/>
      <c r="Z48" s="1"/>
      <c r="AA48" s="1"/>
      <c r="AB48" s="1"/>
      <c r="AC48" s="1"/>
      <c r="AD48" s="105">
        <v>7</v>
      </c>
      <c r="AE48" s="105">
        <v>2</v>
      </c>
      <c r="AF48" s="6">
        <f t="shared" si="1"/>
        <v>28.000000000000004</v>
      </c>
    </row>
    <row r="49" spans="1:32" x14ac:dyDescent="0.25">
      <c r="A49" s="1">
        <v>44</v>
      </c>
      <c r="B49" s="1" t="s">
        <v>103</v>
      </c>
      <c r="C49" s="105">
        <v>1</v>
      </c>
      <c r="D49" s="105" t="s">
        <v>91</v>
      </c>
      <c r="E49" s="105">
        <v>1</v>
      </c>
      <c r="F49" s="105">
        <v>1</v>
      </c>
      <c r="G49" s="105">
        <v>1</v>
      </c>
      <c r="H49" s="105">
        <v>1</v>
      </c>
      <c r="I49" s="105">
        <v>1</v>
      </c>
      <c r="J49" s="105" t="s">
        <v>58</v>
      </c>
      <c r="K49" s="105" t="s">
        <v>58</v>
      </c>
      <c r="L49" s="105">
        <v>2</v>
      </c>
      <c r="M49" s="105">
        <v>1</v>
      </c>
      <c r="N49" s="105">
        <v>1</v>
      </c>
      <c r="O49" s="105">
        <v>0</v>
      </c>
      <c r="P49" s="105">
        <v>0</v>
      </c>
      <c r="Q49" s="105">
        <v>1</v>
      </c>
      <c r="R49" s="105">
        <v>1</v>
      </c>
      <c r="S49" s="105" t="s">
        <v>58</v>
      </c>
      <c r="T49" s="105">
        <v>0</v>
      </c>
      <c r="U49" s="105" t="s">
        <v>58</v>
      </c>
      <c r="V49" s="105" t="s">
        <v>58</v>
      </c>
      <c r="W49" s="105" t="s">
        <v>58</v>
      </c>
      <c r="X49" s="105" t="s">
        <v>58</v>
      </c>
      <c r="Y49" s="1"/>
      <c r="Z49" s="1"/>
      <c r="AA49" s="1"/>
      <c r="AB49" s="1"/>
      <c r="AC49" s="1"/>
      <c r="AD49" s="105">
        <v>11</v>
      </c>
      <c r="AE49" s="105">
        <v>3</v>
      </c>
      <c r="AF49" s="6">
        <f t="shared" si="1"/>
        <v>44</v>
      </c>
    </row>
    <row r="50" spans="1:32" x14ac:dyDescent="0.25">
      <c r="A50" s="1">
        <v>45</v>
      </c>
      <c r="B50" s="1" t="s">
        <v>104</v>
      </c>
      <c r="C50" s="105">
        <v>2</v>
      </c>
      <c r="D50" s="105" t="s">
        <v>91</v>
      </c>
      <c r="E50" s="105">
        <v>1</v>
      </c>
      <c r="F50" s="105">
        <v>1</v>
      </c>
      <c r="G50" s="105">
        <v>1</v>
      </c>
      <c r="H50" s="105">
        <v>1</v>
      </c>
      <c r="I50" s="105">
        <v>1</v>
      </c>
      <c r="J50" s="105" t="s">
        <v>58</v>
      </c>
      <c r="K50" s="105" t="s">
        <v>58</v>
      </c>
      <c r="L50" s="105">
        <v>2</v>
      </c>
      <c r="M50" s="105">
        <v>1</v>
      </c>
      <c r="N50" s="105">
        <v>1</v>
      </c>
      <c r="O50" s="105">
        <v>0</v>
      </c>
      <c r="P50" s="105">
        <v>0</v>
      </c>
      <c r="Q50" s="105">
        <v>1</v>
      </c>
      <c r="R50" s="105">
        <v>1</v>
      </c>
      <c r="S50" s="105" t="s">
        <v>58</v>
      </c>
      <c r="T50" s="105">
        <v>0</v>
      </c>
      <c r="U50" s="105">
        <v>0</v>
      </c>
      <c r="V50" s="105" t="s">
        <v>58</v>
      </c>
      <c r="W50" s="105" t="s">
        <v>58</v>
      </c>
      <c r="X50" s="105" t="s">
        <v>58</v>
      </c>
      <c r="Y50" s="1"/>
      <c r="Z50" s="1"/>
      <c r="AA50" s="1"/>
      <c r="AB50" s="1"/>
      <c r="AC50" s="1"/>
      <c r="AD50" s="105">
        <v>11</v>
      </c>
      <c r="AE50" s="105">
        <v>3</v>
      </c>
      <c r="AF50" s="6">
        <f t="shared" si="1"/>
        <v>44</v>
      </c>
    </row>
    <row r="51" spans="1:32" x14ac:dyDescent="0.25">
      <c r="A51" s="1">
        <v>46</v>
      </c>
      <c r="B51" s="1" t="s">
        <v>105</v>
      </c>
      <c r="C51" s="105">
        <v>2</v>
      </c>
      <c r="D51" s="105" t="s">
        <v>91</v>
      </c>
      <c r="E51" s="105">
        <v>1</v>
      </c>
      <c r="F51" s="105">
        <v>1</v>
      </c>
      <c r="G51" s="105">
        <v>1</v>
      </c>
      <c r="H51" s="105">
        <v>1</v>
      </c>
      <c r="I51" s="105">
        <v>1</v>
      </c>
      <c r="J51" s="105" t="s">
        <v>58</v>
      </c>
      <c r="K51" s="105" t="s">
        <v>58</v>
      </c>
      <c r="L51" s="105">
        <v>2</v>
      </c>
      <c r="M51" s="105">
        <v>1</v>
      </c>
      <c r="N51" s="105">
        <v>1</v>
      </c>
      <c r="O51" s="105">
        <v>0</v>
      </c>
      <c r="P51" s="105">
        <v>0</v>
      </c>
      <c r="Q51" s="105">
        <v>1</v>
      </c>
      <c r="R51" s="105">
        <v>1</v>
      </c>
      <c r="S51" s="105" t="s">
        <v>58</v>
      </c>
      <c r="T51" s="105">
        <v>1</v>
      </c>
      <c r="U51" s="105">
        <v>0</v>
      </c>
      <c r="V51" s="105" t="s">
        <v>58</v>
      </c>
      <c r="W51" s="105" t="s">
        <v>58</v>
      </c>
      <c r="X51" s="105" t="s">
        <v>58</v>
      </c>
      <c r="Y51" s="1"/>
      <c r="Z51" s="1"/>
      <c r="AA51" s="1"/>
      <c r="AB51" s="1"/>
      <c r="AC51" s="1"/>
      <c r="AD51" s="105">
        <v>12</v>
      </c>
      <c r="AE51" s="105">
        <v>3</v>
      </c>
      <c r="AF51" s="6">
        <f t="shared" si="1"/>
        <v>48</v>
      </c>
    </row>
    <row r="52" spans="1:32" x14ac:dyDescent="0.25">
      <c r="A52" s="1">
        <v>47</v>
      </c>
      <c r="B52" s="1" t="s">
        <v>106</v>
      </c>
      <c r="C52" s="105">
        <v>2</v>
      </c>
      <c r="D52" s="105" t="s">
        <v>57</v>
      </c>
      <c r="E52" s="105">
        <v>1</v>
      </c>
      <c r="F52" s="105">
        <v>1</v>
      </c>
      <c r="G52" s="105">
        <v>1</v>
      </c>
      <c r="H52" s="105" t="s">
        <v>58</v>
      </c>
      <c r="I52" s="105">
        <v>1</v>
      </c>
      <c r="J52" s="105">
        <v>2</v>
      </c>
      <c r="K52" s="105">
        <v>0</v>
      </c>
      <c r="L52" s="105">
        <v>2</v>
      </c>
      <c r="M52" s="105">
        <v>0</v>
      </c>
      <c r="N52" s="105">
        <v>1</v>
      </c>
      <c r="O52" s="105">
        <v>0</v>
      </c>
      <c r="P52" s="105">
        <v>0</v>
      </c>
      <c r="Q52" s="105">
        <v>1</v>
      </c>
      <c r="R52" s="105">
        <v>1</v>
      </c>
      <c r="S52" s="105" t="s">
        <v>58</v>
      </c>
      <c r="T52" s="105" t="s">
        <v>58</v>
      </c>
      <c r="U52" s="105" t="s">
        <v>58</v>
      </c>
      <c r="V52" s="105" t="s">
        <v>58</v>
      </c>
      <c r="W52" s="105" t="s">
        <v>58</v>
      </c>
      <c r="X52" s="105" t="s">
        <v>58</v>
      </c>
      <c r="Y52" s="1"/>
      <c r="Z52" s="1"/>
      <c r="AA52" s="1"/>
      <c r="AB52" s="1"/>
      <c r="AC52" s="1"/>
      <c r="AD52" s="105">
        <v>11</v>
      </c>
      <c r="AE52" s="105">
        <v>3</v>
      </c>
      <c r="AF52" s="6">
        <f t="shared" si="1"/>
        <v>44</v>
      </c>
    </row>
    <row r="53" spans="1:32" x14ac:dyDescent="0.25">
      <c r="A53" s="1">
        <v>48</v>
      </c>
      <c r="B53" s="1" t="s">
        <v>107</v>
      </c>
      <c r="C53" s="105">
        <v>2</v>
      </c>
      <c r="D53" s="105" t="s">
        <v>57</v>
      </c>
      <c r="E53" s="105">
        <v>1</v>
      </c>
      <c r="F53" s="105">
        <v>1</v>
      </c>
      <c r="G53" s="105">
        <v>1</v>
      </c>
      <c r="H53" s="105">
        <v>1</v>
      </c>
      <c r="I53" s="105">
        <v>1</v>
      </c>
      <c r="J53" s="105">
        <v>2</v>
      </c>
      <c r="K53" s="105">
        <v>0</v>
      </c>
      <c r="L53" s="105">
        <v>2</v>
      </c>
      <c r="M53" s="105">
        <v>1</v>
      </c>
      <c r="N53" s="105">
        <v>1</v>
      </c>
      <c r="O53" s="105">
        <v>1</v>
      </c>
      <c r="P53" s="105">
        <v>0</v>
      </c>
      <c r="Q53" s="105">
        <v>1</v>
      </c>
      <c r="R53" s="105">
        <v>1</v>
      </c>
      <c r="S53" s="105" t="s">
        <v>58</v>
      </c>
      <c r="T53" s="105">
        <v>0</v>
      </c>
      <c r="U53" s="105">
        <v>0</v>
      </c>
      <c r="V53" s="105" t="s">
        <v>58</v>
      </c>
      <c r="W53" s="105" t="s">
        <v>58</v>
      </c>
      <c r="X53" s="105" t="s">
        <v>58</v>
      </c>
      <c r="Y53" s="1"/>
      <c r="Z53" s="1"/>
      <c r="AA53" s="1"/>
      <c r="AB53" s="1"/>
      <c r="AC53" s="1"/>
      <c r="AD53" s="105">
        <v>14</v>
      </c>
      <c r="AE53" s="105">
        <v>3</v>
      </c>
      <c r="AF53" s="6">
        <f t="shared" si="1"/>
        <v>56.000000000000007</v>
      </c>
    </row>
    <row r="54" spans="1:32" x14ac:dyDescent="0.25">
      <c r="A54" s="1">
        <v>49</v>
      </c>
      <c r="B54" s="1" t="s">
        <v>108</v>
      </c>
      <c r="C54" s="105">
        <v>2</v>
      </c>
      <c r="D54" s="105" t="s">
        <v>57</v>
      </c>
      <c r="E54" s="105">
        <v>1</v>
      </c>
      <c r="F54" s="105">
        <v>1</v>
      </c>
      <c r="G54" s="105">
        <v>1</v>
      </c>
      <c r="H54" s="105">
        <v>1</v>
      </c>
      <c r="I54" s="105">
        <v>1</v>
      </c>
      <c r="J54" s="105">
        <v>2</v>
      </c>
      <c r="K54" s="105">
        <v>0</v>
      </c>
      <c r="L54" s="105">
        <v>2</v>
      </c>
      <c r="M54" s="105">
        <v>1</v>
      </c>
      <c r="N54" s="105">
        <v>1</v>
      </c>
      <c r="O54" s="105">
        <v>1</v>
      </c>
      <c r="P54" s="105">
        <v>0</v>
      </c>
      <c r="Q54" s="105">
        <v>1</v>
      </c>
      <c r="R54" s="105">
        <v>1</v>
      </c>
      <c r="S54" s="105" t="s">
        <v>58</v>
      </c>
      <c r="T54" s="105">
        <v>0</v>
      </c>
      <c r="U54" s="105">
        <v>0</v>
      </c>
      <c r="V54" s="105" t="s">
        <v>58</v>
      </c>
      <c r="W54" s="105" t="s">
        <v>58</v>
      </c>
      <c r="X54" s="105" t="s">
        <v>58</v>
      </c>
      <c r="Y54" s="1"/>
      <c r="Z54" s="1"/>
      <c r="AA54" s="1"/>
      <c r="AB54" s="1"/>
      <c r="AC54" s="1"/>
      <c r="AD54" s="105">
        <v>14</v>
      </c>
      <c r="AE54" s="105">
        <v>3</v>
      </c>
      <c r="AF54" s="6">
        <f t="shared" si="1"/>
        <v>56.000000000000007</v>
      </c>
    </row>
    <row r="55" spans="1:32" x14ac:dyDescent="0.25">
      <c r="A55" s="1"/>
      <c r="B55" s="1"/>
      <c r="C55" s="2"/>
      <c r="D55" s="2"/>
      <c r="E55" s="7">
        <f>AVERAGE(E6:E54)/E1*100</f>
        <v>89.795918367346943</v>
      </c>
      <c r="F55" s="7">
        <f>AVERAGE(F6:F54)/F1*100</f>
        <v>91.83673469387756</v>
      </c>
      <c r="G55" s="7">
        <f>AVERAGE(G6:G54)/G1*100</f>
        <v>97.959183673469383</v>
      </c>
      <c r="H55" s="7">
        <f>AVERAGE(H6:H54)/H1*100</f>
        <v>91.489361702127653</v>
      </c>
      <c r="I55" s="7">
        <f>AVERAGE(I6:I54)/I1*100</f>
        <v>97.916666666666657</v>
      </c>
      <c r="J55" s="7">
        <f>AVERAGE(J6:J54)/J1*100</f>
        <v>57.499999999999993</v>
      </c>
      <c r="K55" s="7">
        <f>AVERAGE(K6:K54)/K1*100</f>
        <v>16.216216216216218</v>
      </c>
      <c r="L55" s="7">
        <f>AVERAGE(L6:L54)/L1*100</f>
        <v>91.666666666666657</v>
      </c>
      <c r="M55" s="7">
        <f>AVERAGE(M6:M54)/M1*100</f>
        <v>61.29032258064516</v>
      </c>
      <c r="N55" s="7">
        <f>AVERAGE(N6:N54)/N1*100</f>
        <v>86.36363636363636</v>
      </c>
      <c r="O55" s="7">
        <f>AVERAGE(O6:O54)/O1*100</f>
        <v>55.319148936170215</v>
      </c>
      <c r="P55" s="7">
        <f>AVERAGE(P6:P54)/P1*100</f>
        <v>19.565217391304348</v>
      </c>
      <c r="Q55" s="7">
        <f>AVERAGE(Q6:Q54)/Q1*100</f>
        <v>91.111111111111114</v>
      </c>
      <c r="R55" s="7">
        <f>AVERAGE(R6:R54)/R1*100</f>
        <v>93.75</v>
      </c>
      <c r="S55" s="7">
        <f>AVERAGE(S6:S54)/S1*100</f>
        <v>62.5</v>
      </c>
      <c r="T55" s="7">
        <f>AVERAGE(T6:T54)/T1*100</f>
        <v>58.333333333333336</v>
      </c>
      <c r="U55" s="7">
        <f>AVERAGE(U6:U54)/U1*100</f>
        <v>17.647058823529413</v>
      </c>
      <c r="V55" s="7">
        <f>AVERAGE(V6:V54)/V1*100</f>
        <v>0</v>
      </c>
      <c r="W55" s="7">
        <f>AVERAGE(W6:W54)/W1*100</f>
        <v>71.428571428571431</v>
      </c>
      <c r="X55" s="7">
        <f>AVERAGE(X6:X54)/X1*100</f>
        <v>0</v>
      </c>
      <c r="Y55" s="7"/>
      <c r="Z55" s="7"/>
      <c r="AA55" s="7"/>
      <c r="AB55" s="7"/>
      <c r="AC55" s="7"/>
      <c r="AD55" s="36">
        <f>AVERAGE(AD6:AD54)</f>
        <v>11.775510204081632</v>
      </c>
      <c r="AE55" s="36">
        <f>AVERAGE(AE6:AE54)</f>
        <v>3.1224489795918369</v>
      </c>
      <c r="AF55" s="36">
        <f>AVERAGE(AF6:AF54)</f>
        <v>47.102040816326529</v>
      </c>
    </row>
    <row r="56" spans="1:32" s="28" customFormat="1" x14ac:dyDescent="0.25">
      <c r="C56" s="37"/>
      <c r="D56" s="37"/>
      <c r="AD56" s="38"/>
      <c r="AE56" s="37"/>
    </row>
    <row r="57" spans="1:32" x14ac:dyDescent="0.25">
      <c r="E57" s="14">
        <v>49</v>
      </c>
      <c r="AD57" s="87" t="s">
        <v>10</v>
      </c>
      <c r="AE57" s="88"/>
    </row>
    <row r="58" spans="1:32" x14ac:dyDescent="0.25">
      <c r="E58" s="2">
        <f>COUNTIF(E6:E54,E1)/$E$57</f>
        <v>0.89795918367346939</v>
      </c>
      <c r="F58" s="2">
        <f>COUNTIF(F6:F54,F1)/$E$57</f>
        <v>0.91836734693877553</v>
      </c>
      <c r="G58" s="2">
        <f>COUNTIF(G6:G54,G1)/$E$57</f>
        <v>0.97959183673469385</v>
      </c>
      <c r="H58" s="2">
        <f>COUNTIF(H6:H54,H1)/$E$57</f>
        <v>0.87755102040816324</v>
      </c>
      <c r="I58" s="2">
        <f>COUNTIF(I6:I54,I1)/$E$57</f>
        <v>0.95918367346938771</v>
      </c>
      <c r="J58" s="2">
        <f>COUNTIF(J6:J54,J1)/$E$57</f>
        <v>0.34693877551020408</v>
      </c>
      <c r="K58" s="2">
        <f>COUNTIF(K6:K54,K1)/$E$57</f>
        <v>0.12244897959183673</v>
      </c>
      <c r="L58" s="2">
        <f>COUNTIF(L6:L54,L1)/$E$57</f>
        <v>0.8571428571428571</v>
      </c>
      <c r="M58" s="2">
        <f>COUNTIF(M6:M54,M1)/$E$57</f>
        <v>0.38775510204081631</v>
      </c>
      <c r="N58" s="2">
        <f>COUNTIF(N6:N54,N1)/$E$57</f>
        <v>0.77551020408163263</v>
      </c>
      <c r="O58" s="2">
        <f>COUNTIF(O6:O54,O1)/$E$57</f>
        <v>0.53061224489795922</v>
      </c>
      <c r="P58" s="2">
        <f>COUNTIF(P6:P54,P1)/$E$57</f>
        <v>0.18367346938775511</v>
      </c>
      <c r="Q58" s="2">
        <f>COUNTIF(Q6:Q54,Q1)/$E$57</f>
        <v>0.83673469387755106</v>
      </c>
      <c r="R58" s="2">
        <f>COUNTIF(R6:R54,R1)/$E$57</f>
        <v>0.91836734693877553</v>
      </c>
      <c r="S58" s="2">
        <f>COUNTIF(S6:S54,S1)/$E$57</f>
        <v>4.0816326530612242E-2</v>
      </c>
      <c r="T58" s="2">
        <f>COUNTIF(T6:T54,T1)/$E$57</f>
        <v>0.2857142857142857</v>
      </c>
      <c r="U58" s="2">
        <f>COUNTIF(U6:U54,U1)/$E$57</f>
        <v>6.1224489795918366E-2</v>
      </c>
      <c r="V58" s="2">
        <f>COUNTIF(V6:V54,V1)/$E$57</f>
        <v>0</v>
      </c>
      <c r="W58" s="2">
        <f>COUNTIF(W6:W54,W1)/$E$57</f>
        <v>0.10204081632653061</v>
      </c>
      <c r="X58" s="2">
        <f>COUNTIF(X6:X54,X1)/$E$57</f>
        <v>0</v>
      </c>
      <c r="Y58" s="2">
        <f>COUNTIF(Y6:Y54,Y1)/$E$57</f>
        <v>0</v>
      </c>
      <c r="Z58" s="2">
        <f>COUNTIF(Z6:Z54,Z1)/$E$57</f>
        <v>0</v>
      </c>
      <c r="AA58" s="2">
        <f>COUNTIF(AA6:AA54,AA1)/$E$57</f>
        <v>0</v>
      </c>
      <c r="AB58" s="2">
        <f>COUNTIF(AB6:AB54,AB1)/$E$57</f>
        <v>0</v>
      </c>
      <c r="AC58" s="2">
        <f>COUNTIF(AC6:AC54,AC1)/$E$57</f>
        <v>0</v>
      </c>
      <c r="AD58" s="87" t="s">
        <v>11</v>
      </c>
      <c r="AE58" s="88"/>
    </row>
    <row r="59" spans="1:32" x14ac:dyDescent="0.25">
      <c r="E59" s="2">
        <f t="shared" ref="E59:P59" si="2">$E$57-E58-E61-E60</f>
        <v>43.102040816326529</v>
      </c>
      <c r="F59" s="2">
        <f t="shared" si="2"/>
        <v>44.081632653061227</v>
      </c>
      <c r="G59" s="2">
        <f t="shared" si="2"/>
        <v>47.020408163265309</v>
      </c>
      <c r="H59" s="2">
        <f t="shared" si="2"/>
        <v>44.122448979591837</v>
      </c>
      <c r="I59" s="2">
        <f t="shared" si="2"/>
        <v>47.04081632653061</v>
      </c>
      <c r="J59" s="2">
        <f t="shared" si="2"/>
        <v>37.653061224489797</v>
      </c>
      <c r="K59" s="2">
        <f t="shared" si="2"/>
        <v>17.877551020408163</v>
      </c>
      <c r="L59" s="2">
        <f t="shared" si="2"/>
        <v>46.142857142857146</v>
      </c>
      <c r="M59" s="2">
        <f t="shared" si="2"/>
        <v>36.612244897959187</v>
      </c>
      <c r="N59" s="2">
        <f t="shared" si="2"/>
        <v>42.224489795918366</v>
      </c>
      <c r="O59" s="2">
        <f t="shared" si="2"/>
        <v>27.469387755102041</v>
      </c>
      <c r="P59" s="2">
        <f t="shared" si="2"/>
        <v>11.816326530612244</v>
      </c>
      <c r="Q59" s="2">
        <f t="shared" ref="Q59:X59" si="3">$E$57-Q58-Q61-Q60</f>
        <v>44.163265306122447</v>
      </c>
      <c r="R59" s="2">
        <f t="shared" si="3"/>
        <v>45.081632653061227</v>
      </c>
      <c r="S59" s="2">
        <f t="shared" si="3"/>
        <v>47.95918367346939</v>
      </c>
      <c r="T59" s="2">
        <f t="shared" si="3"/>
        <v>38.714285714285715</v>
      </c>
      <c r="U59" s="2">
        <f t="shared" si="3"/>
        <v>34.938775510204081</v>
      </c>
      <c r="V59" s="2">
        <f t="shared" si="3"/>
        <v>39</v>
      </c>
      <c r="W59" s="2">
        <f t="shared" si="3"/>
        <v>46.897959183673471</v>
      </c>
      <c r="X59" s="2">
        <f t="shared" si="3"/>
        <v>42</v>
      </c>
      <c r="Y59" s="2">
        <v>0</v>
      </c>
      <c r="Z59" s="2">
        <v>0</v>
      </c>
      <c r="AA59" s="2">
        <v>0</v>
      </c>
      <c r="AB59" s="2">
        <v>0</v>
      </c>
      <c r="AC59" s="39">
        <v>0</v>
      </c>
      <c r="AD59" s="87" t="s">
        <v>12</v>
      </c>
      <c r="AE59" s="88"/>
    </row>
    <row r="60" spans="1:32" x14ac:dyDescent="0.25">
      <c r="E60" s="2">
        <f>COUNTIF(E6:E54,"=N  ")</f>
        <v>0</v>
      </c>
      <c r="F60" s="2">
        <f>COUNTIF(F6:F54,"=N  ")</f>
        <v>0</v>
      </c>
      <c r="G60" s="2">
        <f>COUNTIF(G6:G54,"=N  ")</f>
        <v>0</v>
      </c>
      <c r="H60" s="2">
        <f>COUNTIF(H6:H54,"=N  ")</f>
        <v>0</v>
      </c>
      <c r="I60" s="2">
        <f>COUNTIF(I6:I54,"=N  ")</f>
        <v>0</v>
      </c>
      <c r="J60" s="2">
        <f>COUNTIF(J6:J54,"=N  ")</f>
        <v>0</v>
      </c>
      <c r="K60" s="2">
        <f>COUNTIF(K6:K54,"=N  ")</f>
        <v>0</v>
      </c>
      <c r="L60" s="2">
        <f>COUNTIF(L6:L54,"=N  ")</f>
        <v>0</v>
      </c>
      <c r="M60" s="2">
        <f>COUNTIF(M6:M54,"=N  ")</f>
        <v>0</v>
      </c>
      <c r="N60" s="2">
        <f>COUNTIF(N6:N54,"=N  ")</f>
        <v>0</v>
      </c>
      <c r="O60" s="2">
        <f>COUNTIF(O6:O54,"=N  ")</f>
        <v>0</v>
      </c>
      <c r="P60" s="2">
        <f>COUNTIF(P6:P54,"=N  ")</f>
        <v>0</v>
      </c>
      <c r="Q60" s="2">
        <f>COUNTIF(Q6:Q54,"=N  ")</f>
        <v>0</v>
      </c>
      <c r="R60" s="2">
        <f>COUNTIF(R6:R54,"=N  ")</f>
        <v>0</v>
      </c>
      <c r="S60" s="2">
        <f>COUNTIF(S6:S54,"=N  ")</f>
        <v>0</v>
      </c>
      <c r="T60" s="2">
        <f>COUNTIF(T6:T54,"=N  ")</f>
        <v>0</v>
      </c>
      <c r="U60" s="2">
        <f>COUNTIF(U6:U54,"=N  ")</f>
        <v>0</v>
      </c>
      <c r="V60" s="2">
        <f>COUNTIF(V6:V54,"=N  ")</f>
        <v>0</v>
      </c>
      <c r="W60" s="2">
        <f>COUNTIF(W6:W54,"=N  ")</f>
        <v>0</v>
      </c>
      <c r="X60" s="2">
        <f>COUNTIF(X6:X54,"=N  ")</f>
        <v>0</v>
      </c>
      <c r="Y60" s="2">
        <f>COUNTIF(Y6:Y54,"=N  ")</f>
        <v>0</v>
      </c>
      <c r="Z60" s="2">
        <f>COUNTIF(Z6:Z54,"=N  ")</f>
        <v>0</v>
      </c>
      <c r="AA60" s="2">
        <f>COUNTIF(AA6:AA54,"=N  ")</f>
        <v>0</v>
      </c>
      <c r="AB60" s="2">
        <f>COUNTIF(AB6:AB54,"=N  ")</f>
        <v>0</v>
      </c>
      <c r="AC60" s="39">
        <f>COUNTIF(AC6:AC54,"=N  ")</f>
        <v>0</v>
      </c>
      <c r="AD60" s="87" t="s">
        <v>9</v>
      </c>
      <c r="AE60" s="88"/>
    </row>
    <row r="61" spans="1:32" x14ac:dyDescent="0.25">
      <c r="E61" s="2">
        <f>COUNTIF(E6:E54,"=0")</f>
        <v>5</v>
      </c>
      <c r="F61" s="2">
        <f>COUNTIF(F6:F54,"=0")</f>
        <v>4</v>
      </c>
      <c r="G61" s="2">
        <f>COUNTIF(G6:G54,"=0")</f>
        <v>1</v>
      </c>
      <c r="H61" s="2">
        <f>COUNTIF(H6:H54,"=0")</f>
        <v>4</v>
      </c>
      <c r="I61" s="2">
        <f>COUNTIF(I6:I54,"=0")</f>
        <v>1</v>
      </c>
      <c r="J61" s="2">
        <f>COUNTIF(J6:J54,"=0")</f>
        <v>11</v>
      </c>
      <c r="K61" s="2">
        <f>COUNTIF(K6:K54,"=0")</f>
        <v>31</v>
      </c>
      <c r="L61" s="2">
        <f>COUNTIF(L6:L54,"=0")</f>
        <v>2</v>
      </c>
      <c r="M61" s="2">
        <f>COUNTIF(M6:M54,"=0")</f>
        <v>12</v>
      </c>
      <c r="N61" s="2">
        <f>COUNTIF(N6:N54,"=0")</f>
        <v>6</v>
      </c>
      <c r="O61" s="2">
        <f>COUNTIF(O6:O54,"=0")</f>
        <v>21</v>
      </c>
      <c r="P61" s="2">
        <f>COUNTIF(P6:P54,"=0")</f>
        <v>37</v>
      </c>
      <c r="Q61" s="2">
        <f>COUNTIF(Q6:Q54,"=0")</f>
        <v>4</v>
      </c>
      <c r="R61" s="2">
        <f>COUNTIF(R6:R54,"=0")</f>
        <v>3</v>
      </c>
      <c r="S61" s="2">
        <f>COUNTIF(S6:S54,"=0")</f>
        <v>1</v>
      </c>
      <c r="T61" s="2">
        <f>COUNTIF(T6:T54,"=0")</f>
        <v>10</v>
      </c>
      <c r="U61" s="2">
        <f>COUNTIF(U6:U54,"=0")</f>
        <v>14</v>
      </c>
      <c r="V61" s="2">
        <f>COUNTIF(V6:V54,"=0")</f>
        <v>10</v>
      </c>
      <c r="W61" s="2">
        <f>COUNTIF(W6:W54,"=0")</f>
        <v>2</v>
      </c>
      <c r="X61" s="2">
        <f>COUNTIF(X6:X54,"=0")</f>
        <v>7</v>
      </c>
      <c r="Y61" s="2">
        <f>COUNTIF(Y6:Y54,"=0")</f>
        <v>0</v>
      </c>
      <c r="Z61" s="2">
        <f>COUNTIF(Z6:Z54,"=0")</f>
        <v>0</v>
      </c>
      <c r="AA61" s="2">
        <f>COUNTIF(AA6:AA54,"=0")</f>
        <v>0</v>
      </c>
      <c r="AB61" s="2">
        <f>COUNTIF(AB6:AB54,"=0")</f>
        <v>0</v>
      </c>
      <c r="AC61" s="39">
        <f>COUNTIF(AC6:AC54,"=0")</f>
        <v>0</v>
      </c>
      <c r="AD61" s="87" t="s">
        <v>8</v>
      </c>
      <c r="AE61" s="88"/>
    </row>
    <row r="64" spans="1:32" x14ac:dyDescent="0.25">
      <c r="C64"/>
      <c r="D64"/>
      <c r="AC64" s="32"/>
      <c r="AD64" s="32" t="s">
        <v>13</v>
      </c>
      <c r="AE64" s="14">
        <f>COUNTIF(AE6:AE54,"=2")</f>
        <v>4</v>
      </c>
      <c r="AF64" s="15">
        <f>AE64/$E$57*100</f>
        <v>8.1632653061224492</v>
      </c>
    </row>
    <row r="65" spans="3:32" x14ac:dyDescent="0.25">
      <c r="C65"/>
      <c r="D65"/>
      <c r="AC65" s="33"/>
      <c r="AD65" s="33" t="s">
        <v>14</v>
      </c>
      <c r="AE65" s="8">
        <f>COUNTIF(AE6:AE54,"=3")</f>
        <v>35</v>
      </c>
      <c r="AF65" s="13">
        <f>AE65/$E$57*100</f>
        <v>71.428571428571431</v>
      </c>
    </row>
    <row r="66" spans="3:32" x14ac:dyDescent="0.25">
      <c r="C66"/>
      <c r="D66"/>
      <c r="AC66" s="34"/>
      <c r="AD66" s="34" t="s">
        <v>15</v>
      </c>
      <c r="AE66" s="11">
        <f>COUNTIF(AE6:AE54,"=4")</f>
        <v>10</v>
      </c>
      <c r="AF66" s="12">
        <f>AE66/$E$57*100</f>
        <v>20.408163265306122</v>
      </c>
    </row>
    <row r="67" spans="3:32" x14ac:dyDescent="0.25">
      <c r="C67"/>
      <c r="D67"/>
      <c r="AC67" s="35"/>
      <c r="AD67" s="35" t="s">
        <v>16</v>
      </c>
      <c r="AE67" s="9">
        <f>COUNTIF(AE6:AE54,"=5")</f>
        <v>0</v>
      </c>
      <c r="AF67" s="10">
        <f>AE67/$E$57*100</f>
        <v>0</v>
      </c>
    </row>
    <row r="69" spans="3:32" x14ac:dyDescent="0.25">
      <c r="C69"/>
      <c r="D69"/>
      <c r="E69" s="83" t="s">
        <v>52</v>
      </c>
      <c r="F69" s="84"/>
      <c r="G69" s="84"/>
      <c r="H69" s="84"/>
      <c r="I69" s="85"/>
      <c r="J69" s="65" t="s">
        <v>51</v>
      </c>
      <c r="K69" s="65" t="s">
        <v>50</v>
      </c>
      <c r="AB69" s="86" t="s">
        <v>53</v>
      </c>
      <c r="AC69" s="86"/>
      <c r="AD69" s="86"/>
      <c r="AE69" s="86"/>
      <c r="AF69" s="66">
        <f>COUNTIF(AF6:AF54,100)</f>
        <v>0</v>
      </c>
    </row>
    <row r="70" spans="3:32" x14ac:dyDescent="0.25">
      <c r="C70"/>
      <c r="D70"/>
      <c r="E70" s="89" t="s">
        <v>45</v>
      </c>
      <c r="F70" s="89"/>
      <c r="G70" s="89"/>
      <c r="H70" s="89"/>
      <c r="I70" s="89"/>
      <c r="J70" s="7">
        <f>COUNTIF(AF6:AF54,"&gt;=85")</f>
        <v>0</v>
      </c>
      <c r="K70" s="7">
        <f>J70/E57*100</f>
        <v>0</v>
      </c>
      <c r="AB70" s="77" t="s">
        <v>17</v>
      </c>
      <c r="AC70" s="78"/>
      <c r="AD70" s="78"/>
      <c r="AE70" s="79"/>
      <c r="AF70" s="7">
        <f>SUM(AE65:AE67)/$E$57*100</f>
        <v>91.83673469387756</v>
      </c>
    </row>
    <row r="71" spans="3:32" x14ac:dyDescent="0.25">
      <c r="C71"/>
      <c r="D71"/>
      <c r="E71" s="89" t="s">
        <v>46</v>
      </c>
      <c r="F71" s="89"/>
      <c r="G71" s="89"/>
      <c r="H71" s="89"/>
      <c r="I71" s="89"/>
      <c r="J71" s="7">
        <f>COUNTIF(AF6:AF54,"&gt;=75")-J70</f>
        <v>0</v>
      </c>
      <c r="K71" s="7">
        <f>J71/E57*100</f>
        <v>0</v>
      </c>
      <c r="AB71" s="77" t="s">
        <v>31</v>
      </c>
      <c r="AC71" s="78"/>
      <c r="AD71" s="78"/>
      <c r="AE71" s="79"/>
      <c r="AF71" s="7">
        <f>SUM(AE66:AE67)/$E$57*100</f>
        <v>20.408163265306122</v>
      </c>
    </row>
    <row r="72" spans="3:32" x14ac:dyDescent="0.25">
      <c r="C72"/>
      <c r="D72"/>
      <c r="E72" s="89" t="s">
        <v>47</v>
      </c>
      <c r="F72" s="89"/>
      <c r="G72" s="89"/>
      <c r="H72" s="89"/>
      <c r="I72" s="89"/>
      <c r="J72" s="7">
        <f>COUNTIF(AF6:AF54,"&gt;=65")-J71-J70</f>
        <v>2</v>
      </c>
      <c r="K72" s="7">
        <f>J72/E57*100</f>
        <v>4.0816326530612246</v>
      </c>
      <c r="AB72" s="86" t="s">
        <v>28</v>
      </c>
      <c r="AC72" s="86"/>
      <c r="AD72" s="86"/>
      <c r="AE72" s="86"/>
      <c r="AF72" s="7">
        <f>AVERAGE(AD6:AD54)</f>
        <v>11.775510204081632</v>
      </c>
    </row>
    <row r="73" spans="3:32" x14ac:dyDescent="0.25">
      <c r="C73"/>
      <c r="D73"/>
      <c r="E73" s="89" t="s">
        <v>48</v>
      </c>
      <c r="F73" s="89"/>
      <c r="G73" s="89"/>
      <c r="H73" s="89"/>
      <c r="I73" s="89"/>
      <c r="J73" s="7">
        <f>COUNTIF(AF6:AF54,"&gt;=50")-J72-J71-J70</f>
        <v>16</v>
      </c>
      <c r="K73" s="7">
        <f>J73/E57*100</f>
        <v>32.653061224489797</v>
      </c>
      <c r="AB73" s="86" t="s">
        <v>18</v>
      </c>
      <c r="AC73" s="86"/>
      <c r="AD73" s="86"/>
      <c r="AE73" s="86"/>
      <c r="AF73" s="7">
        <f>AVERAGE(AE6:AE54)</f>
        <v>3.1224489795918369</v>
      </c>
    </row>
    <row r="74" spans="3:32" x14ac:dyDescent="0.25">
      <c r="E74" s="89" t="s">
        <v>49</v>
      </c>
      <c r="F74" s="89"/>
      <c r="G74" s="89"/>
      <c r="H74" s="89"/>
      <c r="I74" s="89"/>
      <c r="J74" s="7">
        <f>COUNTIF(AF6:AF54,"&lt;50")</f>
        <v>31</v>
      </c>
      <c r="K74" s="7">
        <f>J74/E57*100</f>
        <v>63.265306122448983</v>
      </c>
      <c r="AB74" s="86" t="s">
        <v>44</v>
      </c>
      <c r="AC74" s="86"/>
      <c r="AD74" s="86"/>
      <c r="AE74" s="86"/>
      <c r="AF74" s="7">
        <f>AVERAGE(AF6:AF54)</f>
        <v>47.102040816326529</v>
      </c>
    </row>
  </sheetData>
  <autoFilter ref="E3:AF5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74:I74"/>
    <mergeCell ref="E72:I72"/>
    <mergeCell ref="E73:I73"/>
    <mergeCell ref="E71:I71"/>
    <mergeCell ref="E70:I70"/>
    <mergeCell ref="AB72:AE72"/>
    <mergeCell ref="AB73:AE73"/>
    <mergeCell ref="AB74:AE74"/>
    <mergeCell ref="AD57:AE57"/>
    <mergeCell ref="AD58:AE58"/>
    <mergeCell ref="AD59:AE59"/>
    <mergeCell ref="AD60:AE60"/>
    <mergeCell ref="AD61:AE61"/>
    <mergeCell ref="AB69:AE69"/>
    <mergeCell ref="AE3:AE5"/>
    <mergeCell ref="AF3:AF5"/>
    <mergeCell ref="C3:C5"/>
    <mergeCell ref="AB70:AE70"/>
    <mergeCell ref="AB71:AE71"/>
    <mergeCell ref="E69:I69"/>
    <mergeCell ref="B3:B5"/>
    <mergeCell ref="A3:A5"/>
    <mergeCell ref="D3:D5"/>
    <mergeCell ref="E3:AC3"/>
    <mergeCell ref="AD3:AD5"/>
  </mergeCells>
  <conditionalFormatting sqref="E55:AC55">
    <cfRule type="cellIs" dxfId="38" priority="5" operator="lessThan">
      <formula>50</formula>
    </cfRule>
  </conditionalFormatting>
  <conditionalFormatting sqref="AE6:AE54">
    <cfRule type="cellIs" dxfId="37" priority="1" operator="equal">
      <formula>3</formula>
    </cfRule>
    <cfRule type="cellIs" dxfId="36" priority="2" operator="equal">
      <formula>4</formula>
    </cfRule>
    <cfRule type="cellIs" dxfId="35" priority="3" operator="equal">
      <formula>2</formula>
    </cfRule>
    <cfRule type="cellIs" dxfId="34" priority="4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58:AC58 E55:P55 E58:P61 AB60:AC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zoomScale="85" zoomScaleNormal="85" workbookViewId="0">
      <selection activeCell="B23" sqref="B23:B27"/>
    </sheetView>
  </sheetViews>
  <sheetFormatPr defaultRowHeight="12.75" x14ac:dyDescent="0.2"/>
  <cols>
    <col min="1" max="1" width="9.140625" style="43"/>
    <col min="2" max="2" width="86.42578125" style="43" customWidth="1"/>
    <col min="3" max="6" width="9.85546875" style="43" customWidth="1"/>
    <col min="7" max="16384" width="9.140625" style="43"/>
  </cols>
  <sheetData>
    <row r="1" spans="1:11" s="40" customFormat="1" x14ac:dyDescent="0.2">
      <c r="A1" s="47"/>
      <c r="B1" s="47"/>
      <c r="C1" s="47"/>
      <c r="G1" s="48"/>
      <c r="H1" s="90"/>
      <c r="I1" s="90"/>
      <c r="J1" s="90"/>
      <c r="K1" s="90"/>
    </row>
    <row r="2" spans="1:11" s="50" customFormat="1" ht="75" x14ac:dyDescent="0.2">
      <c r="A2" s="41" t="s">
        <v>33</v>
      </c>
      <c r="B2" s="42" t="s">
        <v>41</v>
      </c>
      <c r="C2" s="44" t="s">
        <v>40</v>
      </c>
      <c r="D2" s="51" t="s">
        <v>37</v>
      </c>
      <c r="E2" s="49" t="s">
        <v>38</v>
      </c>
      <c r="F2" s="49" t="s">
        <v>39</v>
      </c>
      <c r="G2" s="27" t="s">
        <v>43</v>
      </c>
      <c r="H2" s="42" t="s">
        <v>129</v>
      </c>
      <c r="I2" s="42" t="s">
        <v>130</v>
      </c>
      <c r="J2" s="42" t="s">
        <v>131</v>
      </c>
      <c r="K2" s="27" t="s">
        <v>34</v>
      </c>
    </row>
    <row r="3" spans="1:11" ht="15" x14ac:dyDescent="0.25">
      <c r="A3" s="42">
        <v>1</v>
      </c>
      <c r="B3" s="108" t="s">
        <v>109</v>
      </c>
      <c r="C3" s="109">
        <v>1</v>
      </c>
      <c r="D3" s="105">
        <v>89.8</v>
      </c>
      <c r="E3" s="105">
        <v>87.31</v>
      </c>
      <c r="F3" s="105">
        <v>83.16</v>
      </c>
      <c r="G3" s="45">
        <f>1-K3</f>
        <v>0.10204081632653061</v>
      </c>
      <c r="H3" s="52">
        <f>'9А'!AC2</f>
        <v>18</v>
      </c>
      <c r="I3" s="52">
        <f>'9Б'!AC2</f>
        <v>11</v>
      </c>
      <c r="J3" s="52">
        <f>'9В'!AC2</f>
        <v>15</v>
      </c>
      <c r="K3" s="46">
        <f>'1'!E58</f>
        <v>0.89795918367346939</v>
      </c>
    </row>
    <row r="4" spans="1:11" ht="15" x14ac:dyDescent="0.25">
      <c r="A4" s="42">
        <v>2</v>
      </c>
      <c r="B4" s="108" t="s">
        <v>110</v>
      </c>
      <c r="C4" s="109">
        <v>1</v>
      </c>
      <c r="D4" s="105">
        <v>91.84</v>
      </c>
      <c r="E4" s="105">
        <v>79.63</v>
      </c>
      <c r="F4" s="105">
        <v>72.069999999999993</v>
      </c>
      <c r="G4" s="45">
        <f t="shared" ref="G4:G14" si="0">1-K4</f>
        <v>8.1632653061224469E-2</v>
      </c>
      <c r="H4" s="52">
        <f>'9А'!AD2</f>
        <v>18</v>
      </c>
      <c r="I4" s="52">
        <f>'9Б'!AD2</f>
        <v>13</v>
      </c>
      <c r="J4" s="52">
        <f>'9В'!AD2</f>
        <v>14</v>
      </c>
      <c r="K4" s="46">
        <f>'1'!F58</f>
        <v>0.91836734693877553</v>
      </c>
    </row>
    <row r="5" spans="1:11" ht="15" x14ac:dyDescent="0.25">
      <c r="A5" s="42">
        <v>3</v>
      </c>
      <c r="B5" s="108" t="s">
        <v>111</v>
      </c>
      <c r="C5" s="109">
        <v>1</v>
      </c>
      <c r="D5" s="105">
        <v>97.96</v>
      </c>
      <c r="E5" s="105">
        <v>80.959999999999994</v>
      </c>
      <c r="F5" s="105">
        <v>75.08</v>
      </c>
      <c r="G5" s="45">
        <f t="shared" si="0"/>
        <v>2.0408163265306145E-2</v>
      </c>
      <c r="H5" s="52">
        <f>'9А'!AE2</f>
        <v>18</v>
      </c>
      <c r="I5" s="52">
        <f>'9Б'!AE2</f>
        <v>16</v>
      </c>
      <c r="J5" s="52">
        <f>'9В'!AE2</f>
        <v>14</v>
      </c>
      <c r="K5" s="46">
        <f>'1'!G58</f>
        <v>0.97959183673469385</v>
      </c>
    </row>
    <row r="6" spans="1:11" ht="15" x14ac:dyDescent="0.25">
      <c r="A6" s="42">
        <v>4</v>
      </c>
      <c r="B6" s="108" t="s">
        <v>112</v>
      </c>
      <c r="C6" s="109">
        <v>1</v>
      </c>
      <c r="D6" s="105">
        <v>87.76</v>
      </c>
      <c r="E6" s="105">
        <v>69.72</v>
      </c>
      <c r="F6" s="105">
        <v>66.52</v>
      </c>
      <c r="G6" s="45">
        <f t="shared" si="0"/>
        <v>0.12244897959183676</v>
      </c>
      <c r="H6" s="52">
        <f>'9А'!AF2</f>
        <v>15</v>
      </c>
      <c r="I6" s="52">
        <f>'9Б'!AF2</f>
        <v>13</v>
      </c>
      <c r="J6" s="52">
        <f>'9В'!AF2</f>
        <v>15</v>
      </c>
      <c r="K6" s="46">
        <f>'1'!H58</f>
        <v>0.87755102040816324</v>
      </c>
    </row>
    <row r="7" spans="1:11" ht="15" x14ac:dyDescent="0.25">
      <c r="A7" s="42">
        <v>5</v>
      </c>
      <c r="B7" s="108" t="s">
        <v>113</v>
      </c>
      <c r="C7" s="109">
        <v>1</v>
      </c>
      <c r="D7" s="105">
        <v>95.92</v>
      </c>
      <c r="E7" s="105">
        <v>66.5</v>
      </c>
      <c r="F7" s="105">
        <v>57.67</v>
      </c>
      <c r="G7" s="45">
        <f t="shared" si="0"/>
        <v>4.081632653061229E-2</v>
      </c>
      <c r="H7" s="62">
        <f>'9А'!AG2</f>
        <v>18</v>
      </c>
      <c r="I7" s="52">
        <f>'9Б'!AG2</f>
        <v>15</v>
      </c>
      <c r="J7" s="52">
        <f>'9В'!AG2</f>
        <v>14</v>
      </c>
      <c r="K7" s="63">
        <f>'1'!I58</f>
        <v>0.95918367346938771</v>
      </c>
    </row>
    <row r="8" spans="1:11" ht="15" x14ac:dyDescent="0.25">
      <c r="A8" s="42">
        <v>6</v>
      </c>
      <c r="B8" s="108" t="s">
        <v>114</v>
      </c>
      <c r="C8" s="109">
        <v>2</v>
      </c>
      <c r="D8" s="105">
        <v>46.94</v>
      </c>
      <c r="E8" s="105">
        <v>61.38</v>
      </c>
      <c r="F8" s="105">
        <v>58.42</v>
      </c>
      <c r="G8" s="45">
        <f t="shared" si="0"/>
        <v>0.65306122448979598</v>
      </c>
      <c r="H8" s="62">
        <f>'9А'!AH2</f>
        <v>8</v>
      </c>
      <c r="I8" s="62">
        <f>'9Б'!AH2</f>
        <v>7</v>
      </c>
      <c r="J8" s="52">
        <f>'9В'!AH2</f>
        <v>2</v>
      </c>
      <c r="K8" s="63">
        <f>'1'!J58</f>
        <v>0.34693877551020408</v>
      </c>
    </row>
    <row r="9" spans="1:11" ht="15" x14ac:dyDescent="0.25">
      <c r="A9" s="42">
        <v>7</v>
      </c>
      <c r="B9" s="108" t="s">
        <v>115</v>
      </c>
      <c r="C9" s="109">
        <v>1</v>
      </c>
      <c r="D9" s="105">
        <v>12.24</v>
      </c>
      <c r="E9" s="105">
        <v>58.64</v>
      </c>
      <c r="F9" s="105">
        <v>51.24</v>
      </c>
      <c r="G9" s="45">
        <f t="shared" si="0"/>
        <v>0.87755102040816324</v>
      </c>
      <c r="H9" s="62">
        <f>'9А'!AI2</f>
        <v>2</v>
      </c>
      <c r="I9" s="62">
        <f>'9Б'!AI2</f>
        <v>4</v>
      </c>
      <c r="J9" s="62">
        <f>'9В'!AI2</f>
        <v>0</v>
      </c>
      <c r="K9" s="63">
        <f>'1'!K58</f>
        <v>0.12244897959183673</v>
      </c>
    </row>
    <row r="10" spans="1:11" ht="15" x14ac:dyDescent="0.25">
      <c r="A10" s="42">
        <v>8</v>
      </c>
      <c r="B10" s="108" t="s">
        <v>116</v>
      </c>
      <c r="C10" s="109">
        <v>2</v>
      </c>
      <c r="D10" s="105">
        <v>89.8</v>
      </c>
      <c r="E10" s="105">
        <v>73.48</v>
      </c>
      <c r="F10" s="105">
        <v>70.44</v>
      </c>
      <c r="G10" s="45">
        <f t="shared" si="0"/>
        <v>0.1428571428571429</v>
      </c>
      <c r="H10" s="62">
        <f>'9А'!AJ2</f>
        <v>16</v>
      </c>
      <c r="I10" s="62">
        <f>'9Б'!AJ2</f>
        <v>11</v>
      </c>
      <c r="J10" s="62">
        <f>'9В'!AJ2</f>
        <v>15</v>
      </c>
      <c r="K10" s="63">
        <f>'1'!L58</f>
        <v>0.8571428571428571</v>
      </c>
    </row>
    <row r="11" spans="1:11" ht="15" x14ac:dyDescent="0.25">
      <c r="A11" s="42">
        <v>9</v>
      </c>
      <c r="B11" s="108" t="s">
        <v>117</v>
      </c>
      <c r="C11" s="109">
        <v>1</v>
      </c>
      <c r="D11" s="105">
        <v>38.78</v>
      </c>
      <c r="E11" s="105">
        <v>54.18</v>
      </c>
      <c r="F11" s="105">
        <v>44.63</v>
      </c>
      <c r="G11" s="45">
        <f t="shared" si="0"/>
        <v>0.61224489795918369</v>
      </c>
      <c r="H11" s="62">
        <f>'9А'!AK2</f>
        <v>8</v>
      </c>
      <c r="I11" s="62">
        <f>'9Б'!AK2</f>
        <v>4</v>
      </c>
      <c r="J11" s="62">
        <f>'9В'!AK2</f>
        <v>7</v>
      </c>
      <c r="K11" s="63">
        <f>'1'!M58</f>
        <v>0.38775510204081631</v>
      </c>
    </row>
    <row r="12" spans="1:11" ht="15" x14ac:dyDescent="0.25">
      <c r="A12" s="42">
        <v>10</v>
      </c>
      <c r="B12" s="108" t="s">
        <v>118</v>
      </c>
      <c r="C12" s="109">
        <v>1</v>
      </c>
      <c r="D12" s="105">
        <v>77.55</v>
      </c>
      <c r="E12" s="105">
        <v>63.08</v>
      </c>
      <c r="F12" s="105">
        <v>54.39</v>
      </c>
      <c r="G12" s="45">
        <f t="shared" si="0"/>
        <v>0.22448979591836737</v>
      </c>
      <c r="H12" s="62">
        <f>'9А'!AL2</f>
        <v>17</v>
      </c>
      <c r="I12" s="62">
        <f>'9Б'!AL2</f>
        <v>11</v>
      </c>
      <c r="J12" s="62">
        <f>'9В'!AL2</f>
        <v>10</v>
      </c>
      <c r="K12" s="63">
        <f>'1'!N58</f>
        <v>0.77551020408163263</v>
      </c>
    </row>
    <row r="13" spans="1:11" ht="15" x14ac:dyDescent="0.25">
      <c r="A13" s="42">
        <v>11</v>
      </c>
      <c r="B13" s="108" t="s">
        <v>119</v>
      </c>
      <c r="C13" s="109">
        <v>1</v>
      </c>
      <c r="D13" s="105">
        <v>53.06</v>
      </c>
      <c r="E13" s="105">
        <v>60.1</v>
      </c>
      <c r="F13" s="105">
        <v>51.97</v>
      </c>
      <c r="G13" s="45">
        <f t="shared" si="0"/>
        <v>0.46938775510204078</v>
      </c>
      <c r="H13" s="62">
        <f>'9А'!AM2</f>
        <v>11</v>
      </c>
      <c r="I13" s="62">
        <f>'9Б'!AM2</f>
        <v>15</v>
      </c>
      <c r="J13" s="62">
        <f>'9В'!AM2</f>
        <v>0</v>
      </c>
      <c r="K13" s="63">
        <f>'1'!O58</f>
        <v>0.53061224489795922</v>
      </c>
    </row>
    <row r="14" spans="1:11" ht="15" x14ac:dyDescent="0.25">
      <c r="A14" s="42">
        <v>12</v>
      </c>
      <c r="B14" s="108" t="s">
        <v>120</v>
      </c>
      <c r="C14" s="109">
        <v>1</v>
      </c>
      <c r="D14" s="105">
        <v>18.37</v>
      </c>
      <c r="E14" s="105">
        <v>55.32</v>
      </c>
      <c r="F14" s="105">
        <v>48.76</v>
      </c>
      <c r="G14" s="45">
        <f t="shared" si="0"/>
        <v>0.81632653061224492</v>
      </c>
      <c r="H14" s="62">
        <f>'9А'!AN2</f>
        <v>1</v>
      </c>
      <c r="I14" s="62">
        <f>'9Б'!AN2</f>
        <v>8</v>
      </c>
      <c r="J14" s="62">
        <f>'9В'!AN2</f>
        <v>0</v>
      </c>
      <c r="K14" s="63">
        <f>'1'!P58</f>
        <v>0.18367346938775511</v>
      </c>
    </row>
    <row r="15" spans="1:11" ht="15" x14ac:dyDescent="0.25">
      <c r="A15" s="42">
        <v>13</v>
      </c>
      <c r="B15" s="108" t="s">
        <v>121</v>
      </c>
      <c r="C15" s="109">
        <v>1</v>
      </c>
      <c r="D15" s="105">
        <v>83.67</v>
      </c>
      <c r="E15" s="105">
        <v>55.74</v>
      </c>
      <c r="F15" s="105">
        <v>48.29</v>
      </c>
      <c r="G15" s="45">
        <f>1-K15</f>
        <v>0.16326530612244894</v>
      </c>
      <c r="H15" s="62">
        <f>'9А'!AO2</f>
        <v>16</v>
      </c>
      <c r="I15" s="62">
        <f>'9Б'!AO2</f>
        <v>11</v>
      </c>
      <c r="J15" s="62">
        <f>'9В'!AO2</f>
        <v>14</v>
      </c>
      <c r="K15" s="63">
        <f>'1'!Q58</f>
        <v>0.83673469387755106</v>
      </c>
    </row>
    <row r="16" spans="1:11" ht="15" x14ac:dyDescent="0.25">
      <c r="A16" s="42">
        <v>14</v>
      </c>
      <c r="B16" s="108" t="s">
        <v>122</v>
      </c>
      <c r="C16" s="109">
        <v>1</v>
      </c>
      <c r="D16" s="105">
        <v>91.84</v>
      </c>
      <c r="E16" s="105">
        <v>68.41</v>
      </c>
      <c r="F16" s="105">
        <v>64.58</v>
      </c>
      <c r="G16" s="45">
        <f>1-K16</f>
        <v>8.1632653061224469E-2</v>
      </c>
      <c r="H16" s="62">
        <f>'9А'!AP2</f>
        <v>17</v>
      </c>
      <c r="I16" s="62">
        <f>'9Б'!AP2</f>
        <v>14</v>
      </c>
      <c r="J16" s="62">
        <f>'9В'!AP2</f>
        <v>14</v>
      </c>
      <c r="K16" s="63">
        <f>'1'!R58</f>
        <v>0.91836734693877553</v>
      </c>
    </row>
    <row r="17" spans="1:11" ht="15" x14ac:dyDescent="0.25">
      <c r="A17" s="42">
        <v>15</v>
      </c>
      <c r="B17" s="108" t="s">
        <v>123</v>
      </c>
      <c r="C17" s="109">
        <v>2</v>
      </c>
      <c r="D17" s="105">
        <v>5.0999999999999996</v>
      </c>
      <c r="E17" s="105">
        <v>23.58</v>
      </c>
      <c r="F17" s="105">
        <v>16.63</v>
      </c>
      <c r="G17" s="45">
        <f t="shared" ref="G17:G22" si="1">1-K17</f>
        <v>0.95918367346938771</v>
      </c>
      <c r="H17" s="62">
        <f>'9А'!AQ2</f>
        <v>0</v>
      </c>
      <c r="I17" s="62">
        <f>'9Б'!AQ2</f>
        <v>0</v>
      </c>
      <c r="J17" s="62">
        <f>'9В'!AQ2</f>
        <v>2</v>
      </c>
      <c r="K17" s="63">
        <f>'1'!S58</f>
        <v>4.0816326530612242E-2</v>
      </c>
    </row>
    <row r="18" spans="1:11" ht="15" x14ac:dyDescent="0.25">
      <c r="A18" s="42">
        <v>16</v>
      </c>
      <c r="B18" s="108" t="s">
        <v>124</v>
      </c>
      <c r="C18" s="109">
        <v>1</v>
      </c>
      <c r="D18" s="105">
        <v>28.57</v>
      </c>
      <c r="E18" s="105">
        <v>59.87</v>
      </c>
      <c r="F18" s="105">
        <v>55.86</v>
      </c>
      <c r="G18" s="45">
        <f t="shared" si="1"/>
        <v>0.7142857142857143</v>
      </c>
      <c r="H18" s="62">
        <f>'9А'!AR2</f>
        <v>3</v>
      </c>
      <c r="I18" s="62">
        <f>'9Б'!AR2</f>
        <v>9</v>
      </c>
      <c r="J18" s="62">
        <f>'9В'!AR2</f>
        <v>2</v>
      </c>
      <c r="K18" s="63">
        <f>'1'!T58</f>
        <v>0.2857142857142857</v>
      </c>
    </row>
    <row r="19" spans="1:11" ht="15" x14ac:dyDescent="0.25">
      <c r="A19" s="42">
        <v>17</v>
      </c>
      <c r="B19" s="108" t="s">
        <v>125</v>
      </c>
      <c r="C19" s="109">
        <v>1</v>
      </c>
      <c r="D19" s="105">
        <v>6.12</v>
      </c>
      <c r="E19" s="105">
        <v>43.43</v>
      </c>
      <c r="F19" s="105">
        <v>39</v>
      </c>
      <c r="G19" s="45">
        <f t="shared" si="1"/>
        <v>0.93877551020408168</v>
      </c>
      <c r="H19" s="62">
        <f>'9А'!AS2</f>
        <v>0</v>
      </c>
      <c r="I19" s="62">
        <f>'9Б'!AS2</f>
        <v>1</v>
      </c>
      <c r="J19" s="62">
        <f>'9В'!AS2</f>
        <v>2</v>
      </c>
      <c r="K19" s="63">
        <f>'1'!U58</f>
        <v>6.1224489795918366E-2</v>
      </c>
    </row>
    <row r="20" spans="1:11" ht="15" x14ac:dyDescent="0.25">
      <c r="A20" s="42">
        <v>18</v>
      </c>
      <c r="B20" s="108" t="s">
        <v>126</v>
      </c>
      <c r="C20" s="109">
        <v>1</v>
      </c>
      <c r="D20" s="105">
        <v>0</v>
      </c>
      <c r="E20" s="105">
        <v>18.48</v>
      </c>
      <c r="F20" s="105">
        <v>14.26</v>
      </c>
      <c r="G20" s="45">
        <f t="shared" si="1"/>
        <v>1</v>
      </c>
      <c r="H20" s="62">
        <f>'9А'!AT2</f>
        <v>0</v>
      </c>
      <c r="I20" s="62">
        <f>'9Б'!AT2</f>
        <v>0</v>
      </c>
      <c r="J20" s="62">
        <f>'9В'!AT2</f>
        <v>0</v>
      </c>
      <c r="K20" s="63">
        <f>'1'!V58</f>
        <v>0</v>
      </c>
    </row>
    <row r="21" spans="1:11" ht="15" x14ac:dyDescent="0.25">
      <c r="A21" s="42">
        <v>19</v>
      </c>
      <c r="B21" s="108" t="s">
        <v>127</v>
      </c>
      <c r="C21" s="109">
        <v>2</v>
      </c>
      <c r="D21" s="105">
        <v>10.199999999999999</v>
      </c>
      <c r="E21" s="105">
        <v>17.66</v>
      </c>
      <c r="F21" s="105">
        <v>12.34</v>
      </c>
      <c r="G21" s="45">
        <f t="shared" si="1"/>
        <v>0.89795918367346939</v>
      </c>
      <c r="H21" s="62">
        <f>'9А'!AU2</f>
        <v>0</v>
      </c>
      <c r="I21" s="62">
        <f>'9Б'!AU2</f>
        <v>5</v>
      </c>
      <c r="J21" s="62">
        <f>'9В'!AU2</f>
        <v>0</v>
      </c>
      <c r="K21" s="63">
        <f>'1'!W58</f>
        <v>0.10204081632653061</v>
      </c>
    </row>
    <row r="22" spans="1:11" ht="15" x14ac:dyDescent="0.25">
      <c r="A22" s="42">
        <v>20</v>
      </c>
      <c r="B22" s="108" t="s">
        <v>128</v>
      </c>
      <c r="C22" s="109">
        <v>2</v>
      </c>
      <c r="D22" s="105">
        <v>0</v>
      </c>
      <c r="E22" s="105">
        <v>9.67</v>
      </c>
      <c r="F22" s="105">
        <v>7.29</v>
      </c>
      <c r="G22" s="45">
        <f t="shared" si="1"/>
        <v>1</v>
      </c>
      <c r="H22" s="62">
        <f>'9А'!AV2</f>
        <v>0</v>
      </c>
      <c r="I22" s="62">
        <f>'9Б'!AV2</f>
        <v>0</v>
      </c>
      <c r="J22" s="62">
        <f>'9В'!AV2</f>
        <v>0</v>
      </c>
      <c r="K22" s="63">
        <f>'1'!X58</f>
        <v>0</v>
      </c>
    </row>
  </sheetData>
  <mergeCells count="1">
    <mergeCell ref="H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zoomScale="70" zoomScaleNormal="70" workbookViewId="0">
      <selection activeCell="AB27" sqref="AB27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4" width="6.7109375" customWidth="1"/>
    <col min="25" max="25" width="7.5703125" style="30" customWidth="1"/>
    <col min="26" max="26" width="8.7109375" style="3" bestFit="1" customWidth="1"/>
    <col min="29" max="48" width="7.28515625" customWidth="1"/>
  </cols>
  <sheetData>
    <row r="1" spans="1:50" x14ac:dyDescent="0.25">
      <c r="D1" s="31" t="s">
        <v>35</v>
      </c>
      <c r="E1" s="4">
        <f>'1'!E1</f>
        <v>1</v>
      </c>
      <c r="F1" s="4">
        <f>'1'!F1</f>
        <v>1</v>
      </c>
      <c r="G1" s="4">
        <f>'1'!G1</f>
        <v>1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2</v>
      </c>
      <c r="M1" s="4">
        <f>'1'!M1</f>
        <v>1</v>
      </c>
      <c r="N1" s="4">
        <f>'1'!N1</f>
        <v>1</v>
      </c>
      <c r="O1" s="4">
        <f>'1'!O1</f>
        <v>1</v>
      </c>
      <c r="P1" s="4">
        <f>'1'!P1</f>
        <v>1</v>
      </c>
      <c r="Q1" s="4">
        <f>'1'!Q1</f>
        <v>1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1</v>
      </c>
      <c r="V1" s="4">
        <f>'1'!V1</f>
        <v>1</v>
      </c>
      <c r="W1" s="4">
        <f>'1'!W1</f>
        <v>2</v>
      </c>
      <c r="X1" s="4">
        <f>'1'!X1</f>
        <v>2</v>
      </c>
      <c r="AA1" s="5">
        <f>SUM(E1:X1)</f>
        <v>25</v>
      </c>
      <c r="AC1" s="73">
        <v>18</v>
      </c>
      <c r="AW1" s="91" t="s">
        <v>10</v>
      </c>
      <c r="AX1" s="92"/>
    </row>
    <row r="2" spans="1:50" x14ac:dyDescent="0.25">
      <c r="AC2" s="2">
        <f>COUNTIF(E6:E24,E1)</f>
        <v>18</v>
      </c>
      <c r="AD2" s="2">
        <f>COUNTIF(F6:F24,F1)</f>
        <v>18</v>
      </c>
      <c r="AE2" s="2">
        <f>COUNTIF(G6:G24,G1)</f>
        <v>18</v>
      </c>
      <c r="AF2" s="2">
        <f>COUNTIF(H6:H24,H1)</f>
        <v>15</v>
      </c>
      <c r="AG2" s="2">
        <f>COUNTIF(I6:I24,I1)</f>
        <v>18</v>
      </c>
      <c r="AH2" s="2">
        <f>COUNTIF(J6:J24,J1)</f>
        <v>8</v>
      </c>
      <c r="AI2" s="2">
        <f>COUNTIF(K6:K24,K1)</f>
        <v>2</v>
      </c>
      <c r="AJ2" s="2">
        <f>COUNTIF(L6:L24,L1)</f>
        <v>16</v>
      </c>
      <c r="AK2" s="2">
        <f>COUNTIF(M6:M24,M1)</f>
        <v>8</v>
      </c>
      <c r="AL2" s="2">
        <f>COUNTIF(N6:N24,N1)</f>
        <v>17</v>
      </c>
      <c r="AM2" s="2">
        <f>COUNTIF(O6:O24,O1)</f>
        <v>11</v>
      </c>
      <c r="AN2" s="2">
        <f>COUNTIF(P6:P24,P1)</f>
        <v>1</v>
      </c>
      <c r="AO2" s="2">
        <f>COUNTIF(Q6:Q24,Q1)</f>
        <v>16</v>
      </c>
      <c r="AP2" s="2">
        <f>COUNTIF(R6:R24,R1)</f>
        <v>17</v>
      </c>
      <c r="AQ2" s="2">
        <f>COUNTIF(S6:S24,S1)</f>
        <v>0</v>
      </c>
      <c r="AR2" s="2">
        <f>COUNTIF(T6:T24,T1)</f>
        <v>3</v>
      </c>
      <c r="AS2" s="2">
        <f>COUNTIF(U6:U24,U1)</f>
        <v>0</v>
      </c>
      <c r="AT2" s="2">
        <f>COUNTIF(V6:V24,V1)</f>
        <v>0</v>
      </c>
      <c r="AU2" s="2">
        <f>COUNTIF(W6:W24,W1)</f>
        <v>0</v>
      </c>
      <c r="AV2" s="2">
        <f>COUNTIF(X6:X24,X1)</f>
        <v>0</v>
      </c>
      <c r="AW2" s="91" t="s">
        <v>11</v>
      </c>
      <c r="AX2" s="92"/>
    </row>
    <row r="3" spans="1:50" x14ac:dyDescent="0.25">
      <c r="A3" s="74" t="s">
        <v>0</v>
      </c>
      <c r="B3" s="74" t="s">
        <v>1</v>
      </c>
      <c r="C3" s="74" t="s">
        <v>3</v>
      </c>
      <c r="D3" s="74" t="s">
        <v>36</v>
      </c>
      <c r="E3" s="77" t="s">
        <v>6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80" t="s">
        <v>4</v>
      </c>
      <c r="Z3" s="80" t="s">
        <v>5</v>
      </c>
      <c r="AA3" s="74" t="s">
        <v>7</v>
      </c>
      <c r="AC3" s="2">
        <f t="shared" ref="AC3:AM3" si="0">$AC$1-AC2-AC5-AC4</f>
        <v>0</v>
      </c>
      <c r="AD3" s="2">
        <f t="shared" si="0"/>
        <v>0</v>
      </c>
      <c r="AE3" s="2">
        <f t="shared" si="0"/>
        <v>0</v>
      </c>
      <c r="AF3" s="2">
        <f t="shared" si="0"/>
        <v>2</v>
      </c>
      <c r="AG3" s="2">
        <f t="shared" si="0"/>
        <v>0</v>
      </c>
      <c r="AH3" s="2">
        <f t="shared" si="0"/>
        <v>3</v>
      </c>
      <c r="AI3" s="2">
        <f t="shared" si="0"/>
        <v>3</v>
      </c>
      <c r="AJ3" s="2">
        <f t="shared" si="0"/>
        <v>1</v>
      </c>
      <c r="AK3" s="2">
        <f t="shared" si="0"/>
        <v>8</v>
      </c>
      <c r="AL3" s="2">
        <f t="shared" si="0"/>
        <v>1</v>
      </c>
      <c r="AM3" s="2">
        <f t="shared" si="0"/>
        <v>0</v>
      </c>
      <c r="AN3" s="2">
        <f t="shared" ref="AN3" si="1">$AC$1-AN2-AN5-AN4</f>
        <v>0</v>
      </c>
      <c r="AO3" s="2">
        <f t="shared" ref="AO3" si="2">$AC$1-AO2-AO5-AO4</f>
        <v>0</v>
      </c>
      <c r="AP3" s="2">
        <f t="shared" ref="AP3" si="3">$AC$1-AP2-AP5-AP4</f>
        <v>1</v>
      </c>
      <c r="AQ3" s="2">
        <f t="shared" ref="AQ3" si="4">$AC$1-AQ2-AQ5-AQ4</f>
        <v>18</v>
      </c>
      <c r="AR3" s="2">
        <f t="shared" ref="AR3" si="5">$AC$1-AR2-AR5-AR4</f>
        <v>10</v>
      </c>
      <c r="AS3" s="2">
        <f t="shared" ref="AS3" si="6">$AC$1-AS2-AS5-AS4</f>
        <v>12</v>
      </c>
      <c r="AT3" s="2">
        <f t="shared" ref="AT3" si="7">$AC$1-AT2-AT5-AT4</f>
        <v>16</v>
      </c>
      <c r="AU3" s="2">
        <f t="shared" ref="AU3" si="8">$AC$1-AU2-AU5-AU4</f>
        <v>18</v>
      </c>
      <c r="AV3" s="2">
        <f t="shared" ref="AV3" si="9">$AC$1-AV2-AV5-AV4</f>
        <v>18</v>
      </c>
      <c r="AW3" s="91" t="s">
        <v>12</v>
      </c>
      <c r="AX3" s="92"/>
    </row>
    <row r="4" spans="1:50" x14ac:dyDescent="0.25">
      <c r="A4" s="75"/>
      <c r="B4" s="75"/>
      <c r="C4" s="75"/>
      <c r="D4" s="7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1"/>
      <c r="Z4" s="81"/>
      <c r="AA4" s="75"/>
      <c r="AC4" s="2">
        <f>COUNTIF(E6:E24,"=N  ")</f>
        <v>0</v>
      </c>
      <c r="AD4" s="2">
        <f>COUNTIF(F6:F24,"=N  ")</f>
        <v>0</v>
      </c>
      <c r="AE4" s="2">
        <f>COUNTIF(G6:G24,"=N  ")</f>
        <v>0</v>
      </c>
      <c r="AF4" s="2">
        <f>COUNTIF(H6:H24,"=N  ")</f>
        <v>0</v>
      </c>
      <c r="AG4" s="2">
        <f>COUNTIF(I6:I24,"=N  ")</f>
        <v>0</v>
      </c>
      <c r="AH4" s="2">
        <f>COUNTIF(J6:J24,"=N  ")</f>
        <v>0</v>
      </c>
      <c r="AI4" s="2">
        <f>COUNTIF(K6:K24,"=N  ")</f>
        <v>0</v>
      </c>
      <c r="AJ4" s="2">
        <f>COUNTIF(L6:L24,"=N  ")</f>
        <v>0</v>
      </c>
      <c r="AK4" s="2">
        <f>COUNTIF(M6:M24,"=N  ")</f>
        <v>0</v>
      </c>
      <c r="AL4" s="2">
        <f>COUNTIF(N6:N24,"=N  ")</f>
        <v>0</v>
      </c>
      <c r="AM4" s="2">
        <f>COUNTIF(O6:O24,"=N  ")</f>
        <v>0</v>
      </c>
      <c r="AN4" s="2">
        <f>COUNTIF(P6:P24,"=N  ")</f>
        <v>0</v>
      </c>
      <c r="AO4" s="2">
        <f>COUNTIF(Q6:Q24,"=N  ")</f>
        <v>0</v>
      </c>
      <c r="AP4" s="2">
        <f>COUNTIF(R6:R24,"=N  ")</f>
        <v>0</v>
      </c>
      <c r="AQ4" s="2">
        <f>COUNTIF(S6:S24,"=N  ")</f>
        <v>0</v>
      </c>
      <c r="AR4" s="2">
        <f>COUNTIF(T6:T24,"=N  ")</f>
        <v>0</v>
      </c>
      <c r="AS4" s="2">
        <f>COUNTIF(U6:U24,"=N  ")</f>
        <v>0</v>
      </c>
      <c r="AT4" s="2">
        <f>COUNTIF(V6:V24,"=N  ")</f>
        <v>0</v>
      </c>
      <c r="AU4" s="2">
        <f>COUNTIF(W6:W24,"=N  ")</f>
        <v>0</v>
      </c>
      <c r="AV4" s="2">
        <f>COUNTIF(X6:X24,"=N  ")</f>
        <v>0</v>
      </c>
      <c r="AW4" s="91" t="s">
        <v>9</v>
      </c>
      <c r="AX4" s="92"/>
    </row>
    <row r="5" spans="1:50" x14ac:dyDescent="0.25">
      <c r="A5" s="76"/>
      <c r="B5" s="76"/>
      <c r="C5" s="76"/>
      <c r="D5" s="7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103">
        <v>16.100000000000001</v>
      </c>
      <c r="U5" s="104">
        <v>16.2</v>
      </c>
      <c r="V5" s="2">
        <v>17</v>
      </c>
      <c r="W5" s="2">
        <v>18</v>
      </c>
      <c r="X5" s="2">
        <v>19</v>
      </c>
      <c r="Y5" s="82"/>
      <c r="Z5" s="82"/>
      <c r="AA5" s="76"/>
      <c r="AC5" s="2">
        <f>COUNTIF(E6:E24,"=0")</f>
        <v>0</v>
      </c>
      <c r="AD5" s="2">
        <f>COUNTIF(F6:F24,"=0")</f>
        <v>0</v>
      </c>
      <c r="AE5" s="2">
        <f>COUNTIF(G6:G24,"=0")</f>
        <v>0</v>
      </c>
      <c r="AF5" s="2">
        <f>COUNTIF(H6:H24,"=0")</f>
        <v>1</v>
      </c>
      <c r="AG5" s="2">
        <f>COUNTIF(I6:I24,"=0")</f>
        <v>0</v>
      </c>
      <c r="AH5" s="2">
        <f>COUNTIF(J6:J24,"=0")</f>
        <v>7</v>
      </c>
      <c r="AI5" s="2">
        <f>COUNTIF(K6:K24,"=0")</f>
        <v>13</v>
      </c>
      <c r="AJ5" s="2">
        <f>COUNTIF(L6:L24,"=0")</f>
        <v>1</v>
      </c>
      <c r="AK5" s="2">
        <f>COUNTIF(M6:M24,"=0")</f>
        <v>2</v>
      </c>
      <c r="AL5" s="2">
        <f>COUNTIF(N6:N24,"=0")</f>
        <v>0</v>
      </c>
      <c r="AM5" s="2">
        <f>COUNTIF(O6:O24,"=0")</f>
        <v>7</v>
      </c>
      <c r="AN5" s="2">
        <f>COUNTIF(P6:P24,"=0")</f>
        <v>17</v>
      </c>
      <c r="AO5" s="2">
        <f>COUNTIF(Q6:Q24,"=0")</f>
        <v>2</v>
      </c>
      <c r="AP5" s="2">
        <f>COUNTIF(R6:R24,"=0")</f>
        <v>0</v>
      </c>
      <c r="AQ5" s="2">
        <f>COUNTIF(S6:S24,"=0")</f>
        <v>0</v>
      </c>
      <c r="AR5" s="2">
        <f>COUNTIF(T6:T24,"=0")</f>
        <v>5</v>
      </c>
      <c r="AS5" s="2">
        <f>COUNTIF(U6:U24,"=0")</f>
        <v>6</v>
      </c>
      <c r="AT5" s="2">
        <f>COUNTIF(V6:V24,"=0")</f>
        <v>2</v>
      </c>
      <c r="AU5" s="2">
        <f>COUNTIF(W6:W24,"=0")</f>
        <v>0</v>
      </c>
      <c r="AV5" s="2">
        <f>COUNTIF(X6:X24,"=0")</f>
        <v>0</v>
      </c>
      <c r="AW5" s="91" t="s">
        <v>8</v>
      </c>
      <c r="AX5" s="92"/>
    </row>
    <row r="6" spans="1:50" x14ac:dyDescent="0.25">
      <c r="A6" s="1">
        <v>1</v>
      </c>
      <c r="B6" s="1" t="s">
        <v>56</v>
      </c>
      <c r="C6" s="105">
        <v>2</v>
      </c>
      <c r="D6" s="105" t="s">
        <v>57</v>
      </c>
      <c r="E6" s="105">
        <v>1</v>
      </c>
      <c r="F6" s="105">
        <v>1</v>
      </c>
      <c r="G6" s="105">
        <v>1</v>
      </c>
      <c r="H6" s="105">
        <v>1</v>
      </c>
      <c r="I6" s="105">
        <v>1</v>
      </c>
      <c r="J6" s="105">
        <v>2</v>
      </c>
      <c r="K6" s="105">
        <v>0</v>
      </c>
      <c r="L6" s="105">
        <v>2</v>
      </c>
      <c r="M6" s="105">
        <v>1</v>
      </c>
      <c r="N6" s="105">
        <v>1</v>
      </c>
      <c r="O6" s="105">
        <v>1</v>
      </c>
      <c r="P6" s="105">
        <v>0</v>
      </c>
      <c r="Q6" s="105">
        <v>1</v>
      </c>
      <c r="R6" s="105">
        <v>1</v>
      </c>
      <c r="S6" s="105" t="s">
        <v>58</v>
      </c>
      <c r="T6" s="106">
        <v>1</v>
      </c>
      <c r="U6" s="106">
        <v>0</v>
      </c>
      <c r="V6" s="105">
        <v>0</v>
      </c>
      <c r="W6" s="105" t="s">
        <v>58</v>
      </c>
      <c r="X6" s="105" t="s">
        <v>58</v>
      </c>
      <c r="Y6" s="105">
        <v>15</v>
      </c>
      <c r="Z6" s="105">
        <v>4</v>
      </c>
      <c r="AA6" s="6">
        <f>Y6/$AA$1*100</f>
        <v>60</v>
      </c>
    </row>
    <row r="7" spans="1:50" x14ac:dyDescent="0.25">
      <c r="A7" s="1">
        <v>2</v>
      </c>
      <c r="B7" s="1" t="s">
        <v>59</v>
      </c>
      <c r="C7" s="105">
        <v>2</v>
      </c>
      <c r="D7" s="105" t="s">
        <v>57</v>
      </c>
      <c r="E7" s="105">
        <v>1</v>
      </c>
      <c r="F7" s="105">
        <v>1</v>
      </c>
      <c r="G7" s="105">
        <v>1</v>
      </c>
      <c r="H7" s="105">
        <v>1</v>
      </c>
      <c r="I7" s="105">
        <v>1</v>
      </c>
      <c r="J7" s="105">
        <v>2</v>
      </c>
      <c r="K7" s="105" t="s">
        <v>58</v>
      </c>
      <c r="L7" s="105">
        <v>2</v>
      </c>
      <c r="M7" s="105">
        <v>1</v>
      </c>
      <c r="N7" s="105">
        <v>1</v>
      </c>
      <c r="O7" s="105">
        <v>1</v>
      </c>
      <c r="P7" s="105">
        <v>0</v>
      </c>
      <c r="Q7" s="105">
        <v>1</v>
      </c>
      <c r="R7" s="105">
        <v>1</v>
      </c>
      <c r="S7" s="105" t="s">
        <v>58</v>
      </c>
      <c r="T7" s="105">
        <v>0</v>
      </c>
      <c r="U7" s="105">
        <v>0</v>
      </c>
      <c r="V7" s="105" t="s">
        <v>58</v>
      </c>
      <c r="W7" s="105" t="s">
        <v>58</v>
      </c>
      <c r="X7" s="105" t="s">
        <v>58</v>
      </c>
      <c r="Y7" s="105">
        <v>14</v>
      </c>
      <c r="Z7" s="105">
        <v>3</v>
      </c>
      <c r="AA7" s="6">
        <f>Y7/$AA$1*100</f>
        <v>56.000000000000007</v>
      </c>
      <c r="AC7" s="67" t="s">
        <v>13</v>
      </c>
      <c r="AD7" s="14">
        <f>COUNTIF(Z6:Z24,"=2")</f>
        <v>2</v>
      </c>
      <c r="AE7" s="15">
        <f>AD7/$AC$1*100</f>
        <v>11.111111111111111</v>
      </c>
    </row>
    <row r="8" spans="1:50" x14ac:dyDescent="0.25">
      <c r="A8" s="1">
        <v>3</v>
      </c>
      <c r="B8" s="1" t="s">
        <v>60</v>
      </c>
      <c r="C8" s="105">
        <v>1</v>
      </c>
      <c r="D8" s="105" t="s">
        <v>57</v>
      </c>
      <c r="E8" s="105">
        <v>1</v>
      </c>
      <c r="F8" s="105">
        <v>1</v>
      </c>
      <c r="G8" s="105">
        <v>1</v>
      </c>
      <c r="H8" s="105">
        <v>1</v>
      </c>
      <c r="I8" s="105">
        <v>1</v>
      </c>
      <c r="J8" s="105">
        <v>0</v>
      </c>
      <c r="K8" s="105">
        <v>0</v>
      </c>
      <c r="L8" s="105">
        <v>2</v>
      </c>
      <c r="M8" s="105" t="s">
        <v>58</v>
      </c>
      <c r="N8" s="105">
        <v>1</v>
      </c>
      <c r="O8" s="105">
        <v>0</v>
      </c>
      <c r="P8" s="105">
        <v>0</v>
      </c>
      <c r="Q8" s="105">
        <v>1</v>
      </c>
      <c r="R8" s="105">
        <v>1</v>
      </c>
      <c r="S8" s="105" t="s">
        <v>58</v>
      </c>
      <c r="T8" s="105" t="s">
        <v>58</v>
      </c>
      <c r="U8" s="105" t="s">
        <v>58</v>
      </c>
      <c r="V8" s="105" t="s">
        <v>58</v>
      </c>
      <c r="W8" s="105" t="s">
        <v>58</v>
      </c>
      <c r="X8" s="105" t="s">
        <v>58</v>
      </c>
      <c r="Y8" s="105">
        <v>10</v>
      </c>
      <c r="Z8" s="105">
        <v>3</v>
      </c>
      <c r="AA8" s="6">
        <f>Y8/$AA$1*100</f>
        <v>40</v>
      </c>
      <c r="AC8" s="68" t="s">
        <v>14</v>
      </c>
      <c r="AD8" s="8">
        <f>COUNTIF(Z6:Z24,"=3")</f>
        <v>13</v>
      </c>
      <c r="AE8" s="13">
        <f>AD8/$AC$1*100</f>
        <v>72.222222222222214</v>
      </c>
    </row>
    <row r="9" spans="1:50" x14ac:dyDescent="0.25">
      <c r="A9" s="1">
        <v>4</v>
      </c>
      <c r="B9" s="1" t="s">
        <v>61</v>
      </c>
      <c r="C9" s="105">
        <v>1</v>
      </c>
      <c r="D9" s="105" t="s">
        <v>57</v>
      </c>
      <c r="E9" s="105">
        <v>1</v>
      </c>
      <c r="F9" s="105">
        <v>1</v>
      </c>
      <c r="G9" s="105">
        <v>1</v>
      </c>
      <c r="H9" s="105">
        <v>0</v>
      </c>
      <c r="I9" s="105">
        <v>1</v>
      </c>
      <c r="J9" s="105">
        <v>1</v>
      </c>
      <c r="K9" s="105">
        <v>0</v>
      </c>
      <c r="L9" s="105">
        <v>0</v>
      </c>
      <c r="M9" s="105">
        <v>0</v>
      </c>
      <c r="N9" s="105" t="s">
        <v>58</v>
      </c>
      <c r="O9" s="105">
        <v>1</v>
      </c>
      <c r="P9" s="105">
        <v>0</v>
      </c>
      <c r="Q9" s="105">
        <v>0</v>
      </c>
      <c r="R9" s="105">
        <v>1</v>
      </c>
      <c r="S9" s="105" t="s">
        <v>58</v>
      </c>
      <c r="T9" s="105" t="s">
        <v>58</v>
      </c>
      <c r="U9" s="105" t="s">
        <v>58</v>
      </c>
      <c r="V9" s="105" t="s">
        <v>58</v>
      </c>
      <c r="W9" s="105" t="s">
        <v>58</v>
      </c>
      <c r="X9" s="105" t="s">
        <v>58</v>
      </c>
      <c r="Y9" s="105">
        <v>7</v>
      </c>
      <c r="Z9" s="105">
        <v>2</v>
      </c>
      <c r="AA9" s="6">
        <f>Y9/$AA$1*100</f>
        <v>28.000000000000004</v>
      </c>
      <c r="AC9" s="69" t="s">
        <v>15</v>
      </c>
      <c r="AD9" s="11">
        <f>COUNTIF(Z6:Z24,"=4")</f>
        <v>3</v>
      </c>
      <c r="AE9" s="12">
        <f>AD9/$AC$1*100</f>
        <v>16.666666666666664</v>
      </c>
    </row>
    <row r="10" spans="1:50" x14ac:dyDescent="0.25">
      <c r="A10" s="1">
        <v>5</v>
      </c>
      <c r="B10" s="1" t="s">
        <v>62</v>
      </c>
      <c r="C10" s="105">
        <v>1</v>
      </c>
      <c r="D10" s="105" t="s">
        <v>57</v>
      </c>
      <c r="E10" s="105">
        <v>1</v>
      </c>
      <c r="F10" s="105">
        <v>1</v>
      </c>
      <c r="G10" s="105">
        <v>1</v>
      </c>
      <c r="H10" s="105">
        <v>1</v>
      </c>
      <c r="I10" s="105">
        <v>1</v>
      </c>
      <c r="J10" s="105">
        <v>0</v>
      </c>
      <c r="K10" s="105">
        <v>0</v>
      </c>
      <c r="L10" s="105" t="s">
        <v>58</v>
      </c>
      <c r="M10" s="105" t="s">
        <v>58</v>
      </c>
      <c r="N10" s="105">
        <v>1</v>
      </c>
      <c r="O10" s="105">
        <v>0</v>
      </c>
      <c r="P10" s="105">
        <v>0</v>
      </c>
      <c r="Q10" s="105">
        <v>0</v>
      </c>
      <c r="R10" s="105">
        <v>1</v>
      </c>
      <c r="S10" s="105" t="s">
        <v>58</v>
      </c>
      <c r="T10" s="105" t="s">
        <v>58</v>
      </c>
      <c r="U10" s="105" t="s">
        <v>58</v>
      </c>
      <c r="V10" s="105" t="s">
        <v>58</v>
      </c>
      <c r="W10" s="105" t="s">
        <v>58</v>
      </c>
      <c r="X10" s="105" t="s">
        <v>58</v>
      </c>
      <c r="Y10" s="105">
        <v>7</v>
      </c>
      <c r="Z10" s="105">
        <v>2</v>
      </c>
      <c r="AA10" s="6">
        <f>Y10/$AA$1*100</f>
        <v>28.000000000000004</v>
      </c>
      <c r="AC10" s="70" t="s">
        <v>16</v>
      </c>
      <c r="AD10" s="9">
        <f>COUNTIF(Z6:Z24,"=5")</f>
        <v>0</v>
      </c>
      <c r="AE10" s="10">
        <f>AD10/$AC$1*100</f>
        <v>0</v>
      </c>
    </row>
    <row r="11" spans="1:50" x14ac:dyDescent="0.25">
      <c r="A11" s="1">
        <v>6</v>
      </c>
      <c r="B11" s="1" t="s">
        <v>63</v>
      </c>
      <c r="C11" s="105">
        <v>2</v>
      </c>
      <c r="D11" s="105" t="s">
        <v>57</v>
      </c>
      <c r="E11" s="105">
        <v>1</v>
      </c>
      <c r="F11" s="105">
        <v>1</v>
      </c>
      <c r="G11" s="105">
        <v>1</v>
      </c>
      <c r="H11" s="105">
        <v>1</v>
      </c>
      <c r="I11" s="105">
        <v>1</v>
      </c>
      <c r="J11" s="105">
        <v>2</v>
      </c>
      <c r="K11" s="105" t="s">
        <v>58</v>
      </c>
      <c r="L11" s="105">
        <v>2</v>
      </c>
      <c r="M11" s="105">
        <v>1</v>
      </c>
      <c r="N11" s="105">
        <v>1</v>
      </c>
      <c r="O11" s="105">
        <v>1</v>
      </c>
      <c r="P11" s="105">
        <v>0</v>
      </c>
      <c r="Q11" s="105">
        <v>1</v>
      </c>
      <c r="R11" s="105">
        <v>1</v>
      </c>
      <c r="S11" s="105" t="s">
        <v>58</v>
      </c>
      <c r="T11" s="105">
        <v>0</v>
      </c>
      <c r="U11" s="105">
        <v>0</v>
      </c>
      <c r="V11" s="105">
        <v>0</v>
      </c>
      <c r="W11" s="105" t="s">
        <v>58</v>
      </c>
      <c r="X11" s="105" t="s">
        <v>58</v>
      </c>
      <c r="Y11" s="105">
        <v>14</v>
      </c>
      <c r="Z11" s="105">
        <v>3</v>
      </c>
      <c r="AA11" s="6">
        <f>Y11/$AA$1*100</f>
        <v>56.000000000000007</v>
      </c>
    </row>
    <row r="12" spans="1:50" x14ac:dyDescent="0.25">
      <c r="A12" s="1">
        <v>7</v>
      </c>
      <c r="B12" s="1" t="s">
        <v>64</v>
      </c>
      <c r="C12" s="105">
        <v>2</v>
      </c>
      <c r="D12" s="105" t="s">
        <v>57</v>
      </c>
      <c r="E12" s="105">
        <v>1</v>
      </c>
      <c r="F12" s="105">
        <v>1</v>
      </c>
      <c r="G12" s="105">
        <v>1</v>
      </c>
      <c r="H12" s="105">
        <v>1</v>
      </c>
      <c r="I12" s="105">
        <v>1</v>
      </c>
      <c r="J12" s="105">
        <v>1</v>
      </c>
      <c r="K12" s="105">
        <v>0</v>
      </c>
      <c r="L12" s="105">
        <v>2</v>
      </c>
      <c r="M12" s="105" t="s">
        <v>58</v>
      </c>
      <c r="N12" s="105">
        <v>1</v>
      </c>
      <c r="O12" s="105">
        <v>1</v>
      </c>
      <c r="P12" s="105">
        <v>0</v>
      </c>
      <c r="Q12" s="105">
        <v>1</v>
      </c>
      <c r="R12" s="105">
        <v>1</v>
      </c>
      <c r="S12" s="105" t="s">
        <v>58</v>
      </c>
      <c r="T12" s="105" t="s">
        <v>58</v>
      </c>
      <c r="U12" s="105" t="s">
        <v>58</v>
      </c>
      <c r="V12" s="105" t="s">
        <v>58</v>
      </c>
      <c r="W12" s="105" t="s">
        <v>58</v>
      </c>
      <c r="X12" s="105" t="s">
        <v>58</v>
      </c>
      <c r="Y12" s="105">
        <v>12</v>
      </c>
      <c r="Z12" s="105">
        <v>3</v>
      </c>
      <c r="AA12" s="6">
        <f>Y12/$AA$1*100</f>
        <v>48</v>
      </c>
      <c r="AC12" s="86" t="s">
        <v>53</v>
      </c>
      <c r="AD12" s="86"/>
      <c r="AE12" s="66">
        <f>COUNTIF(AA6:AA24,100)</f>
        <v>0</v>
      </c>
    </row>
    <row r="13" spans="1:50" x14ac:dyDescent="0.25">
      <c r="A13" s="1">
        <v>8</v>
      </c>
      <c r="B13" s="1" t="s">
        <v>65</v>
      </c>
      <c r="C13" s="105">
        <v>2</v>
      </c>
      <c r="D13" s="105" t="s">
        <v>57</v>
      </c>
      <c r="E13" s="105">
        <v>1</v>
      </c>
      <c r="F13" s="105">
        <v>1</v>
      </c>
      <c r="G13" s="105">
        <v>1</v>
      </c>
      <c r="H13" s="105">
        <v>1</v>
      </c>
      <c r="I13" s="105">
        <v>1</v>
      </c>
      <c r="J13" s="105">
        <v>2</v>
      </c>
      <c r="K13" s="105">
        <v>0</v>
      </c>
      <c r="L13" s="105">
        <v>2</v>
      </c>
      <c r="M13" s="105">
        <v>1</v>
      </c>
      <c r="N13" s="105">
        <v>1</v>
      </c>
      <c r="O13" s="105">
        <v>1</v>
      </c>
      <c r="P13" s="105">
        <v>0</v>
      </c>
      <c r="Q13" s="105">
        <v>1</v>
      </c>
      <c r="R13" s="105">
        <v>1</v>
      </c>
      <c r="S13" s="105" t="s">
        <v>58</v>
      </c>
      <c r="T13" s="105">
        <v>0</v>
      </c>
      <c r="U13" s="105">
        <v>0</v>
      </c>
      <c r="V13" s="105" t="s">
        <v>58</v>
      </c>
      <c r="W13" s="105" t="s">
        <v>58</v>
      </c>
      <c r="X13" s="105" t="s">
        <v>58</v>
      </c>
      <c r="Y13" s="105">
        <v>14</v>
      </c>
      <c r="Z13" s="105">
        <v>3</v>
      </c>
      <c r="AA13" s="6">
        <f>Y13/$AA$1*100</f>
        <v>56.000000000000007</v>
      </c>
      <c r="AC13" s="87" t="s">
        <v>17</v>
      </c>
      <c r="AD13" s="88"/>
      <c r="AE13" s="7">
        <f>SUM(AD8:AD10)/$AC$1*100</f>
        <v>88.888888888888886</v>
      </c>
    </row>
    <row r="14" spans="1:50" x14ac:dyDescent="0.25">
      <c r="A14" s="1">
        <v>9</v>
      </c>
      <c r="B14" s="1" t="s">
        <v>66</v>
      </c>
      <c r="C14" s="105">
        <v>1</v>
      </c>
      <c r="D14" s="105" t="s">
        <v>57</v>
      </c>
      <c r="E14" s="105">
        <v>1</v>
      </c>
      <c r="F14" s="105">
        <v>1</v>
      </c>
      <c r="G14" s="105">
        <v>1</v>
      </c>
      <c r="H14" s="105">
        <v>1</v>
      </c>
      <c r="I14" s="105">
        <v>1</v>
      </c>
      <c r="J14" s="105">
        <v>0</v>
      </c>
      <c r="K14" s="105">
        <v>0</v>
      </c>
      <c r="L14" s="105">
        <v>2</v>
      </c>
      <c r="M14" s="105" t="s">
        <v>58</v>
      </c>
      <c r="N14" s="105">
        <v>1</v>
      </c>
      <c r="O14" s="105">
        <v>0</v>
      </c>
      <c r="P14" s="105">
        <v>0</v>
      </c>
      <c r="Q14" s="105">
        <v>1</v>
      </c>
      <c r="R14" s="105">
        <v>1</v>
      </c>
      <c r="S14" s="105" t="s">
        <v>58</v>
      </c>
      <c r="T14" s="105" t="s">
        <v>58</v>
      </c>
      <c r="U14" s="105" t="s">
        <v>58</v>
      </c>
      <c r="V14" s="105" t="s">
        <v>58</v>
      </c>
      <c r="W14" s="105" t="s">
        <v>58</v>
      </c>
      <c r="X14" s="105" t="s">
        <v>58</v>
      </c>
      <c r="Y14" s="105">
        <v>10</v>
      </c>
      <c r="Z14" s="105">
        <v>3</v>
      </c>
      <c r="AA14" s="6">
        <f>Y14/$AA$1*100</f>
        <v>40</v>
      </c>
      <c r="AC14" s="87" t="s">
        <v>31</v>
      </c>
      <c r="AD14" s="88"/>
      <c r="AE14" s="7">
        <f>SUM(AD9:AD10)/$AC$1*100</f>
        <v>16.666666666666664</v>
      </c>
    </row>
    <row r="15" spans="1:50" x14ac:dyDescent="0.25">
      <c r="A15" s="1">
        <v>10</v>
      </c>
      <c r="B15" s="1" t="s">
        <v>67</v>
      </c>
      <c r="C15" s="105">
        <v>2</v>
      </c>
      <c r="D15" s="105" t="s">
        <v>57</v>
      </c>
      <c r="E15" s="105">
        <v>1</v>
      </c>
      <c r="F15" s="105">
        <v>1</v>
      </c>
      <c r="G15" s="105">
        <v>1</v>
      </c>
      <c r="H15" s="105" t="s">
        <v>58</v>
      </c>
      <c r="I15" s="105">
        <v>1</v>
      </c>
      <c r="J15" s="105">
        <v>1</v>
      </c>
      <c r="K15" s="105" t="s">
        <v>58</v>
      </c>
      <c r="L15" s="105">
        <v>2</v>
      </c>
      <c r="M15" s="105" t="s">
        <v>58</v>
      </c>
      <c r="N15" s="105">
        <v>1</v>
      </c>
      <c r="O15" s="105">
        <v>1</v>
      </c>
      <c r="P15" s="105">
        <v>0</v>
      </c>
      <c r="Q15" s="105">
        <v>1</v>
      </c>
      <c r="R15" s="105">
        <v>1</v>
      </c>
      <c r="S15" s="105" t="s">
        <v>58</v>
      </c>
      <c r="T15" s="105" t="s">
        <v>58</v>
      </c>
      <c r="U15" s="105" t="s">
        <v>58</v>
      </c>
      <c r="V15" s="105" t="s">
        <v>58</v>
      </c>
      <c r="W15" s="105" t="s">
        <v>58</v>
      </c>
      <c r="X15" s="105" t="s">
        <v>58</v>
      </c>
      <c r="Y15" s="105">
        <v>11</v>
      </c>
      <c r="Z15" s="105">
        <v>3</v>
      </c>
      <c r="AA15" s="6">
        <f>Y15/$AA$1*100</f>
        <v>44</v>
      </c>
      <c r="AC15" s="87" t="s">
        <v>28</v>
      </c>
      <c r="AD15" s="88"/>
      <c r="AE15" s="7">
        <f>AVERAGE(Y6:Y24)</f>
        <v>11.833333333333334</v>
      </c>
    </row>
    <row r="16" spans="1:50" x14ac:dyDescent="0.25">
      <c r="A16" s="1">
        <v>11</v>
      </c>
      <c r="B16" s="1" t="s">
        <v>68</v>
      </c>
      <c r="C16" s="105">
        <v>1</v>
      </c>
      <c r="D16" s="105" t="s">
        <v>57</v>
      </c>
      <c r="E16" s="105">
        <v>1</v>
      </c>
      <c r="F16" s="105">
        <v>1</v>
      </c>
      <c r="G16" s="105">
        <v>1</v>
      </c>
      <c r="H16" s="105">
        <v>1</v>
      </c>
      <c r="I16" s="105">
        <v>1</v>
      </c>
      <c r="J16" s="105">
        <v>0</v>
      </c>
      <c r="K16" s="105">
        <v>0</v>
      </c>
      <c r="L16" s="105">
        <v>2</v>
      </c>
      <c r="M16" s="105" t="s">
        <v>58</v>
      </c>
      <c r="N16" s="105">
        <v>1</v>
      </c>
      <c r="O16" s="105">
        <v>0</v>
      </c>
      <c r="P16" s="105">
        <v>0</v>
      </c>
      <c r="Q16" s="105">
        <v>1</v>
      </c>
      <c r="R16" s="105">
        <v>1</v>
      </c>
      <c r="S16" s="105" t="s">
        <v>58</v>
      </c>
      <c r="T16" s="105" t="s">
        <v>58</v>
      </c>
      <c r="U16" s="105" t="s">
        <v>58</v>
      </c>
      <c r="V16" s="105" t="s">
        <v>58</v>
      </c>
      <c r="W16" s="105" t="s">
        <v>58</v>
      </c>
      <c r="X16" s="105" t="s">
        <v>58</v>
      </c>
      <c r="Y16" s="105">
        <v>10</v>
      </c>
      <c r="Z16" s="105">
        <v>3</v>
      </c>
      <c r="AA16" s="6">
        <f>Y16/$AA$1*100</f>
        <v>40</v>
      </c>
      <c r="AC16" s="87" t="s">
        <v>18</v>
      </c>
      <c r="AD16" s="88"/>
      <c r="AE16" s="7">
        <f>AVERAGE(Z6:Z24)</f>
        <v>3.0555555555555554</v>
      </c>
    </row>
    <row r="17" spans="1:32" x14ac:dyDescent="0.25">
      <c r="A17" s="1">
        <v>12</v>
      </c>
      <c r="B17" s="1" t="s">
        <v>69</v>
      </c>
      <c r="C17" s="105">
        <v>1</v>
      </c>
      <c r="D17" s="105" t="s">
        <v>57</v>
      </c>
      <c r="E17" s="105">
        <v>1</v>
      </c>
      <c r="F17" s="105">
        <v>1</v>
      </c>
      <c r="G17" s="105">
        <v>1</v>
      </c>
      <c r="H17" s="105">
        <v>1</v>
      </c>
      <c r="I17" s="105">
        <v>1</v>
      </c>
      <c r="J17" s="105">
        <v>0</v>
      </c>
      <c r="K17" s="105">
        <v>0</v>
      </c>
      <c r="L17" s="105">
        <v>2</v>
      </c>
      <c r="M17" s="105" t="s">
        <v>58</v>
      </c>
      <c r="N17" s="105">
        <v>1</v>
      </c>
      <c r="O17" s="105">
        <v>0</v>
      </c>
      <c r="P17" s="105">
        <v>0</v>
      </c>
      <c r="Q17" s="105">
        <v>1</v>
      </c>
      <c r="R17" s="105" t="s">
        <v>58</v>
      </c>
      <c r="S17" s="105" t="s">
        <v>58</v>
      </c>
      <c r="T17" s="105">
        <v>1</v>
      </c>
      <c r="U17" s="105" t="s">
        <v>58</v>
      </c>
      <c r="V17" s="105" t="s">
        <v>58</v>
      </c>
      <c r="W17" s="105" t="s">
        <v>58</v>
      </c>
      <c r="X17" s="105" t="s">
        <v>58</v>
      </c>
      <c r="Y17" s="105">
        <v>10</v>
      </c>
      <c r="Z17" s="105">
        <v>3</v>
      </c>
      <c r="AA17" s="6">
        <f>Y17/$AA$1*100</f>
        <v>40</v>
      </c>
      <c r="AC17" s="87" t="s">
        <v>54</v>
      </c>
      <c r="AD17" s="88"/>
      <c r="AE17" s="7">
        <f>AVERAGE(AA6:AA24)</f>
        <v>47.333333333333336</v>
      </c>
    </row>
    <row r="18" spans="1:32" x14ac:dyDescent="0.25">
      <c r="A18" s="1">
        <v>13</v>
      </c>
      <c r="B18" s="1" t="s">
        <v>70</v>
      </c>
      <c r="C18" s="105">
        <v>1</v>
      </c>
      <c r="D18" s="105" t="s">
        <v>57</v>
      </c>
      <c r="E18" s="105">
        <v>1</v>
      </c>
      <c r="F18" s="105">
        <v>1</v>
      </c>
      <c r="G18" s="105">
        <v>1</v>
      </c>
      <c r="H18" s="105">
        <v>1</v>
      </c>
      <c r="I18" s="105">
        <v>1</v>
      </c>
      <c r="J18" s="105">
        <v>0</v>
      </c>
      <c r="K18" s="105">
        <v>1</v>
      </c>
      <c r="L18" s="105">
        <v>2</v>
      </c>
      <c r="M18" s="105">
        <v>1</v>
      </c>
      <c r="N18" s="105">
        <v>1</v>
      </c>
      <c r="O18" s="105">
        <v>1</v>
      </c>
      <c r="P18" s="105">
        <v>1</v>
      </c>
      <c r="Q18" s="105">
        <v>1</v>
      </c>
      <c r="R18" s="105">
        <v>1</v>
      </c>
      <c r="S18" s="105" t="s">
        <v>58</v>
      </c>
      <c r="T18" s="105">
        <v>1</v>
      </c>
      <c r="U18" s="105" t="s">
        <v>58</v>
      </c>
      <c r="V18" s="105" t="s">
        <v>58</v>
      </c>
      <c r="W18" s="105" t="s">
        <v>58</v>
      </c>
      <c r="X18" s="105" t="s">
        <v>58</v>
      </c>
      <c r="Y18" s="105">
        <v>15</v>
      </c>
      <c r="Z18" s="105">
        <v>4</v>
      </c>
      <c r="AA18" s="6">
        <f>Y18/$AA$1*100</f>
        <v>60</v>
      </c>
    </row>
    <row r="19" spans="1:32" x14ac:dyDescent="0.25">
      <c r="A19" s="1">
        <v>14</v>
      </c>
      <c r="B19" s="1" t="s">
        <v>71</v>
      </c>
      <c r="C19" s="105">
        <v>1</v>
      </c>
      <c r="D19" s="105" t="s">
        <v>57</v>
      </c>
      <c r="E19" s="105">
        <v>1</v>
      </c>
      <c r="F19" s="105">
        <v>1</v>
      </c>
      <c r="G19" s="105">
        <v>1</v>
      </c>
      <c r="H19" s="105">
        <v>1</v>
      </c>
      <c r="I19" s="105">
        <v>1</v>
      </c>
      <c r="J19" s="105">
        <v>0</v>
      </c>
      <c r="K19" s="105">
        <v>0</v>
      </c>
      <c r="L19" s="105">
        <v>2</v>
      </c>
      <c r="M19" s="105" t="s">
        <v>58</v>
      </c>
      <c r="N19" s="105">
        <v>1</v>
      </c>
      <c r="O19" s="105">
        <v>0</v>
      </c>
      <c r="P19" s="105">
        <v>0</v>
      </c>
      <c r="Q19" s="105">
        <v>1</v>
      </c>
      <c r="R19" s="105">
        <v>1</v>
      </c>
      <c r="S19" s="105" t="s">
        <v>58</v>
      </c>
      <c r="T19" s="105" t="s">
        <v>58</v>
      </c>
      <c r="U19" s="105" t="s">
        <v>58</v>
      </c>
      <c r="V19" s="105" t="s">
        <v>58</v>
      </c>
      <c r="W19" s="105" t="s">
        <v>58</v>
      </c>
      <c r="X19" s="105" t="s">
        <v>58</v>
      </c>
      <c r="Y19" s="105">
        <v>10</v>
      </c>
      <c r="Z19" s="105">
        <v>3</v>
      </c>
      <c r="AA19" s="6">
        <f>Y19/$AA$1*100</f>
        <v>40</v>
      </c>
      <c r="AC19" s="83" t="s">
        <v>52</v>
      </c>
      <c r="AD19" s="84"/>
      <c r="AE19" s="65" t="s">
        <v>51</v>
      </c>
      <c r="AF19" s="65" t="s">
        <v>50</v>
      </c>
    </row>
    <row r="20" spans="1:32" x14ac:dyDescent="0.25">
      <c r="A20" s="1">
        <v>15</v>
      </c>
      <c r="B20" s="1" t="s">
        <v>72</v>
      </c>
      <c r="C20" s="105">
        <v>2</v>
      </c>
      <c r="D20" s="105" t="s">
        <v>57</v>
      </c>
      <c r="E20" s="105">
        <v>1</v>
      </c>
      <c r="F20" s="105">
        <v>1</v>
      </c>
      <c r="G20" s="105">
        <v>1</v>
      </c>
      <c r="H20" s="105">
        <v>1</v>
      </c>
      <c r="I20" s="105">
        <v>1</v>
      </c>
      <c r="J20" s="105">
        <v>2</v>
      </c>
      <c r="K20" s="105">
        <v>1</v>
      </c>
      <c r="L20" s="105">
        <v>2</v>
      </c>
      <c r="M20" s="105">
        <v>1</v>
      </c>
      <c r="N20" s="105">
        <v>1</v>
      </c>
      <c r="O20" s="105">
        <v>1</v>
      </c>
      <c r="P20" s="105">
        <v>0</v>
      </c>
      <c r="Q20" s="105">
        <v>1</v>
      </c>
      <c r="R20" s="105">
        <v>1</v>
      </c>
      <c r="S20" s="105" t="s">
        <v>58</v>
      </c>
      <c r="T20" s="105" t="s">
        <v>58</v>
      </c>
      <c r="U20" s="105" t="s">
        <v>58</v>
      </c>
      <c r="V20" s="105" t="s">
        <v>58</v>
      </c>
      <c r="W20" s="105" t="s">
        <v>58</v>
      </c>
      <c r="X20" s="105" t="s">
        <v>58</v>
      </c>
      <c r="Y20" s="105">
        <v>15</v>
      </c>
      <c r="Z20" s="105">
        <v>4</v>
      </c>
      <c r="AA20" s="6">
        <f>Y20/$AA$1*100</f>
        <v>60</v>
      </c>
      <c r="AC20" s="91" t="s">
        <v>45</v>
      </c>
      <c r="AD20" s="93"/>
      <c r="AE20" s="71">
        <f>COUNTIF(AA6:AA24,"&gt;=85")</f>
        <v>0</v>
      </c>
      <c r="AF20" s="71">
        <f>AE20/AC1*100</f>
        <v>0</v>
      </c>
    </row>
    <row r="21" spans="1:32" x14ac:dyDescent="0.25">
      <c r="A21" s="1">
        <v>16</v>
      </c>
      <c r="B21" s="1" t="s">
        <v>106</v>
      </c>
      <c r="C21" s="105">
        <v>2</v>
      </c>
      <c r="D21" s="105" t="s">
        <v>57</v>
      </c>
      <c r="E21" s="105">
        <v>1</v>
      </c>
      <c r="F21" s="105">
        <v>1</v>
      </c>
      <c r="G21" s="105">
        <v>1</v>
      </c>
      <c r="H21" s="105" t="s">
        <v>58</v>
      </c>
      <c r="I21" s="105">
        <v>1</v>
      </c>
      <c r="J21" s="105">
        <v>2</v>
      </c>
      <c r="K21" s="105">
        <v>0</v>
      </c>
      <c r="L21" s="105">
        <v>2</v>
      </c>
      <c r="M21" s="105">
        <v>0</v>
      </c>
      <c r="N21" s="105">
        <v>1</v>
      </c>
      <c r="O21" s="105">
        <v>0</v>
      </c>
      <c r="P21" s="105">
        <v>0</v>
      </c>
      <c r="Q21" s="105">
        <v>1</v>
      </c>
      <c r="R21" s="105">
        <v>1</v>
      </c>
      <c r="S21" s="105" t="s">
        <v>58</v>
      </c>
      <c r="T21" s="105" t="s">
        <v>58</v>
      </c>
      <c r="U21" s="105" t="s">
        <v>58</v>
      </c>
      <c r="V21" s="105" t="s">
        <v>58</v>
      </c>
      <c r="W21" s="105" t="s">
        <v>58</v>
      </c>
      <c r="X21" s="105" t="s">
        <v>58</v>
      </c>
      <c r="Y21" s="105">
        <v>11</v>
      </c>
      <c r="Z21" s="105">
        <v>3</v>
      </c>
      <c r="AA21" s="6">
        <f>Y21/$AA$1*100</f>
        <v>44</v>
      </c>
      <c r="AC21" s="91" t="s">
        <v>46</v>
      </c>
      <c r="AD21" s="92"/>
      <c r="AE21" s="71">
        <f>COUNTIF(AA6:AA24,"&gt;=75")-AE20</f>
        <v>0</v>
      </c>
      <c r="AF21" s="71">
        <f>AE21/AC1*100</f>
        <v>0</v>
      </c>
    </row>
    <row r="22" spans="1:32" x14ac:dyDescent="0.25">
      <c r="A22" s="1">
        <v>17</v>
      </c>
      <c r="B22" s="1" t="s">
        <v>107</v>
      </c>
      <c r="C22" s="105">
        <v>2</v>
      </c>
      <c r="D22" s="105" t="s">
        <v>57</v>
      </c>
      <c r="E22" s="105">
        <v>1</v>
      </c>
      <c r="F22" s="105">
        <v>1</v>
      </c>
      <c r="G22" s="105">
        <v>1</v>
      </c>
      <c r="H22" s="105">
        <v>1</v>
      </c>
      <c r="I22" s="105">
        <v>1</v>
      </c>
      <c r="J22" s="105">
        <v>2</v>
      </c>
      <c r="K22" s="105">
        <v>0</v>
      </c>
      <c r="L22" s="105">
        <v>2</v>
      </c>
      <c r="M22" s="105">
        <v>1</v>
      </c>
      <c r="N22" s="105">
        <v>1</v>
      </c>
      <c r="O22" s="105">
        <v>1</v>
      </c>
      <c r="P22" s="105">
        <v>0</v>
      </c>
      <c r="Q22" s="105">
        <v>1</v>
      </c>
      <c r="R22" s="105">
        <v>1</v>
      </c>
      <c r="S22" s="105" t="s">
        <v>58</v>
      </c>
      <c r="T22" s="105">
        <v>0</v>
      </c>
      <c r="U22" s="105">
        <v>0</v>
      </c>
      <c r="V22" s="105" t="s">
        <v>58</v>
      </c>
      <c r="W22" s="105" t="s">
        <v>58</v>
      </c>
      <c r="X22" s="105" t="s">
        <v>58</v>
      </c>
      <c r="Y22" s="105">
        <v>14</v>
      </c>
      <c r="Z22" s="105">
        <v>3</v>
      </c>
      <c r="AA22" s="6">
        <f>Y22/$AA$1*100</f>
        <v>56.000000000000007</v>
      </c>
      <c r="AC22" s="91" t="s">
        <v>47</v>
      </c>
      <c r="AD22" s="93"/>
      <c r="AE22" s="71">
        <f>COUNTIF(AA6:AA24,"&gt;=65")-AE21-AE20</f>
        <v>0</v>
      </c>
      <c r="AF22" s="71">
        <f>AE22/AC1*100</f>
        <v>0</v>
      </c>
    </row>
    <row r="23" spans="1:32" x14ac:dyDescent="0.25">
      <c r="A23" s="1">
        <v>18</v>
      </c>
      <c r="B23" s="1" t="s">
        <v>108</v>
      </c>
      <c r="C23" s="105">
        <v>2</v>
      </c>
      <c r="D23" s="105" t="s">
        <v>57</v>
      </c>
      <c r="E23" s="105">
        <v>1</v>
      </c>
      <c r="F23" s="105">
        <v>1</v>
      </c>
      <c r="G23" s="105">
        <v>1</v>
      </c>
      <c r="H23" s="105">
        <v>1</v>
      </c>
      <c r="I23" s="105">
        <v>1</v>
      </c>
      <c r="J23" s="105">
        <v>2</v>
      </c>
      <c r="K23" s="105">
        <v>0</v>
      </c>
      <c r="L23" s="105">
        <v>2</v>
      </c>
      <c r="M23" s="105">
        <v>1</v>
      </c>
      <c r="N23" s="105">
        <v>1</v>
      </c>
      <c r="O23" s="105">
        <v>1</v>
      </c>
      <c r="P23" s="105">
        <v>0</v>
      </c>
      <c r="Q23" s="105">
        <v>1</v>
      </c>
      <c r="R23" s="105">
        <v>1</v>
      </c>
      <c r="S23" s="105" t="s">
        <v>58</v>
      </c>
      <c r="T23" s="105">
        <v>0</v>
      </c>
      <c r="U23" s="105">
        <v>0</v>
      </c>
      <c r="V23" s="105" t="s">
        <v>58</v>
      </c>
      <c r="W23" s="105" t="s">
        <v>58</v>
      </c>
      <c r="X23" s="105" t="s">
        <v>58</v>
      </c>
      <c r="Y23" s="105">
        <v>14</v>
      </c>
      <c r="Z23" s="105">
        <v>3</v>
      </c>
      <c r="AA23" s="6">
        <f>Y23/$AA$1*100</f>
        <v>56.000000000000007</v>
      </c>
      <c r="AC23" s="91" t="s">
        <v>48</v>
      </c>
      <c r="AD23" s="93"/>
      <c r="AE23" s="71">
        <f>COUNTIF(AA6:AA24,"&gt;=50")-AE22-AE21-AE20</f>
        <v>8</v>
      </c>
      <c r="AF23" s="71">
        <f>AE23/AC1*100</f>
        <v>44.444444444444443</v>
      </c>
    </row>
    <row r="24" spans="1:32" x14ac:dyDescent="0.25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9"/>
      <c r="Z24" s="2"/>
      <c r="AA24" s="6"/>
      <c r="AC24" s="91" t="s">
        <v>49</v>
      </c>
      <c r="AD24" s="93"/>
      <c r="AE24" s="71">
        <f>COUNTIF(AA6:AA24,"&lt;50")</f>
        <v>10</v>
      </c>
      <c r="AF24" s="71">
        <f>AE24/AC1*100</f>
        <v>55.555555555555557</v>
      </c>
    </row>
    <row r="25" spans="1:32" x14ac:dyDescent="0.25">
      <c r="A25" s="1"/>
      <c r="B25" s="1"/>
      <c r="C25" s="2"/>
      <c r="D25" s="2"/>
      <c r="E25" s="7">
        <f>AVERAGE(E6:E24)/E1*100</f>
        <v>100</v>
      </c>
      <c r="F25" s="7">
        <f>AVERAGE(F6:F24)/F1*100</f>
        <v>100</v>
      </c>
      <c r="G25" s="7">
        <f>AVERAGE(G6:G24)/G1*100</f>
        <v>100</v>
      </c>
      <c r="H25" s="7">
        <f>AVERAGE(H6:H24)/H1*100</f>
        <v>93.75</v>
      </c>
      <c r="I25" s="7">
        <f>AVERAGE(I6:I24)/I1*100</f>
        <v>100</v>
      </c>
      <c r="J25" s="7">
        <f>AVERAGE(J6:J24)/J1*100</f>
        <v>52.777777777777779</v>
      </c>
      <c r="K25" s="7">
        <f>AVERAGE(K6:K24)/K1*100</f>
        <v>13.333333333333334</v>
      </c>
      <c r="L25" s="7">
        <f>AVERAGE(L6:L24)/L1*100</f>
        <v>94.117647058823522</v>
      </c>
      <c r="M25" s="7">
        <f>AVERAGE(M6:M24)/M1*100</f>
        <v>80</v>
      </c>
      <c r="N25" s="7">
        <f>AVERAGE(N6:N24)/N1*100</f>
        <v>100</v>
      </c>
      <c r="O25" s="7">
        <f>AVERAGE(O6:O24)/O1*100</f>
        <v>61.111111111111114</v>
      </c>
      <c r="P25" s="7">
        <f>AVERAGE(P6:P24)/P1*100</f>
        <v>5.5555555555555554</v>
      </c>
      <c r="Q25" s="7">
        <f>AVERAGE(Q6:Q24)/Q1*100</f>
        <v>88.888888888888886</v>
      </c>
      <c r="R25" s="7">
        <f>AVERAGE(R6:R24)/R1*100</f>
        <v>100</v>
      </c>
      <c r="S25" s="7" t="e">
        <f>AVERAGE(S6:S24)/S1*100</f>
        <v>#DIV/0!</v>
      </c>
      <c r="T25" s="7">
        <f>AVERAGE(T6:T24)/T1*100</f>
        <v>37.5</v>
      </c>
      <c r="U25" s="7">
        <f>AVERAGE(U6:U24)/U1*100</f>
        <v>0</v>
      </c>
      <c r="V25" s="7">
        <f>AVERAGE(V6:V24)/V1*100</f>
        <v>0</v>
      </c>
      <c r="W25" s="7" t="e">
        <f>AVERAGE(W6:W24)/W1*100</f>
        <v>#DIV/0!</v>
      </c>
      <c r="X25" s="7" t="e">
        <f>AVERAGE(X6:X24)/X1*100</f>
        <v>#DIV/0!</v>
      </c>
      <c r="Y25" s="36">
        <f>AVERAGE(Y6:Y24)</f>
        <v>11.833333333333334</v>
      </c>
      <c r="Z25" s="36">
        <f>AVERAGE(Z6:Z24)</f>
        <v>3.0555555555555554</v>
      </c>
      <c r="AA25" s="36">
        <f>AVERAGE(AA6:AA24)</f>
        <v>47.333333333333336</v>
      </c>
      <c r="AC25" s="28"/>
      <c r="AD25" s="28"/>
      <c r="AE25" s="28"/>
    </row>
    <row r="26" spans="1:32" s="28" customFormat="1" x14ac:dyDescent="0.25">
      <c r="C26" s="37"/>
      <c r="D26" s="37"/>
      <c r="Y26" s="38"/>
      <c r="Z26" s="37"/>
      <c r="AC26"/>
      <c r="AD26"/>
      <c r="AE26"/>
    </row>
    <row r="27" spans="1:32" ht="322.5" customHeight="1" x14ac:dyDescent="0.25">
      <c r="E27" s="72" t="str">
        <f>'2'!B3</f>
        <v xml:space="preserve">1. 1. Развитие представлений о числе и числовых системах от натуральных до действительных чисел. Оперировать на базовом уровне понятиями «обыкновенная дробь», «смешанное число», «десятичная дробь»  </v>
      </c>
      <c r="F27" s="72" t="str">
        <f>'2'!B4</f>
        <v xml:space="preserve">2. 2. Овладение приёмами решения уравнений, систем уравнений. Оперировать на базовом уровне понятиями «уравнение», «корень уравнения»; решать линейные и квадратные уравнения / решать квадратные уравнения и уравнения, сводимые к ним с помощью тождественных преобразований  </v>
      </c>
      <c r="G27" s="72" t="str">
        <f>'2'!B5</f>
        <v xml:space="preserve">3. 3. Развитие умений применять изученные понятия, результаты, методы для задач практического характера и задач из смежных дисциплин. Составлять числовые выражения при решении практических задач  </v>
      </c>
      <c r="H27" s="72" t="str">
        <f>'2'!B6</f>
        <v xml:space="preserve">4. 4. Развитие представлений о числе и числовых системах от натуральных до действительных чисел. Знать свойства чисел и арифметических действий  </v>
      </c>
      <c r="I27" s="72" t="str">
        <f>'2'!B7</f>
        <v xml:space="preserve">5. 5. Овладение системой функциональных понятий, развитие умения использовать функционально-графические представления. Строить график линейной функции  </v>
      </c>
      <c r="J27" s="72" t="str">
        <f>'2'!B8</f>
        <v>6. 6. Развитие умения применять изученные понятия, результаты, методы для задач практического характера и задач из смежных дисциплин, умения извлекать информацию, представленную в таблицах, на диаграммах, графиках. Читать информацию, представленную в виде таблицы, диаграммы, графика; использовать графики реальных процессов и зависимостей для определения их свойств / извлекать, интерпретировать информацию, представленную в таблицах и на диаграммах, отражающую характеристики реальных процессов</v>
      </c>
      <c r="K27" s="72" t="str">
        <f>'2'!B9</f>
        <v xml:space="preserve">7. 7. Умения извлекать информацию, представленную в таблицах, на диаграммах, графиках, описывать и анализировать массивы данных с помощью подходящих статистических характеристик. Читать информацию, представленную в виде таблицы, диаграммы, графика  </v>
      </c>
      <c r="L27" s="72" t="str">
        <f>'2'!B10</f>
        <v xml:space="preserve">8. 8. Развитие представлений о числе и числовых системах от натуральных до действительных чисел.      Оценивать значение квадратного корня из положительного числа / знать геометрическую интерпретацию целых, рациональных, действительных чисел  </v>
      </c>
      <c r="M27" s="72" t="str">
        <f>'2'!B11</f>
        <v xml:space="preserve">9. 9. Овладение символьным языком алгебры. Выполнять несложные преобразования дробно-линейных выражений, использовать формулы сокращённого умножения  </v>
      </c>
      <c r="N27" s="72" t="str">
        <f>'2'!B12</f>
        <v xml:space="preserve">10. 10. Формирование представлений о простейших вероятностных моделях. Оценивать вероятность события в простейших случаях / оценивать вероятность реальных событий и явлений в различных ситуациях  </v>
      </c>
      <c r="O27" s="72" t="str">
        <f>'2'!B13</f>
        <v xml:space="preserve">11. 11.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покупки; находить процент от числа, число по проценту от него, процентное отношение двух чисел, процентное снижение или процентное повышение величины  </v>
      </c>
      <c r="P27" s="72" t="str">
        <f>'2'!B14</f>
        <v xml:space="preserve">12. 12.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извлекать информацию о геометрических фигурах, представленную на чертежах в явном виде, применять для решения задач геометрические факты  </v>
      </c>
      <c r="Q27" s="72" t="str">
        <f>'2'!B15</f>
        <v xml:space="preserve">13. 13.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применять для решения задач геометрические факты  </v>
      </c>
      <c r="R27" s="72" t="str">
        <f>'2'!B16</f>
        <v xml:space="preserve">14. 14. Овладение геометрическим языком;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приводить примеры и контрпримеры для подтверждения высказываний  </v>
      </c>
      <c r="S27" s="72" t="str">
        <f>'2'!B17</f>
        <v xml:space="preserve">15. 15. Развитие умений моделировать реальные ситуации на языке геометрии, исследовать построенную модель с использованием геометрических понятий и теорем, аппарата алгебры.     Использовать свойства геометрических фигур для решения задач практического содержания  </v>
      </c>
      <c r="T27" s="72" t="str">
        <f>'2'!B18</f>
        <v xml:space="preserve">16.1. 16.1.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v>
      </c>
      <c r="U27" s="72" t="str">
        <f>'2'!B19</f>
        <v xml:space="preserve">16.2. 16.2.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v>
      </c>
      <c r="V27" s="72" t="str">
        <f>'2'!B20</f>
        <v xml:space="preserve">17. 17.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 / применять геометрические факты для решения задач, в том числе предполагающих несколько шагов решения  </v>
      </c>
      <c r="W27" s="72" t="str">
        <f>'2'!B21</f>
        <v>18. 18. Развитие умения применять изученные понятия, результаты, методы для решения задач практического характера, умений моделировать реальные ситуации на языке алгебры, исследовать построенные модели с использованием аппарата алгебры. Решать задачи разных типов (на производительность, движение) / решать простые и сложные задачи разных типов, выбирать соответствующие уравнения или системы уравнений для составления математической модели заданной реальной ситуации или прикладной задачи</v>
      </c>
      <c r="X27" s="72" t="str">
        <f>'2'!B22</f>
        <v xml:space="preserve">19. 19. Развитие умений точно и грамотно выражать свои мысли с применением математической терминологии и символики, проводить классификации, логические обоснования, доказательства. Решать простые и сложные задачи разных типов, а также задачи повышенной трудности  </v>
      </c>
    </row>
    <row r="34" spans="3:4" x14ac:dyDescent="0.25">
      <c r="C34"/>
      <c r="D34"/>
    </row>
    <row r="35" spans="3:4" x14ac:dyDescent="0.25">
      <c r="C35"/>
      <c r="D35"/>
    </row>
    <row r="36" spans="3:4" x14ac:dyDescent="0.25">
      <c r="C36"/>
      <c r="D36"/>
    </row>
    <row r="37" spans="3:4" x14ac:dyDescent="0.25">
      <c r="C37"/>
      <c r="D37"/>
    </row>
    <row r="39" spans="3:4" x14ac:dyDescent="0.25">
      <c r="C39"/>
      <c r="D39"/>
    </row>
    <row r="40" spans="3:4" x14ac:dyDescent="0.25">
      <c r="C40"/>
      <c r="D40"/>
    </row>
    <row r="42" spans="3:4" x14ac:dyDescent="0.25">
      <c r="C42"/>
      <c r="D42"/>
    </row>
    <row r="43" spans="3:4" x14ac:dyDescent="0.25">
      <c r="C43"/>
      <c r="D43"/>
    </row>
    <row r="44" spans="3:4" x14ac:dyDescent="0.25">
      <c r="C44"/>
      <c r="D44"/>
    </row>
  </sheetData>
  <mergeCells count="25">
    <mergeCell ref="AC19:AD19"/>
    <mergeCell ref="AC20:AD20"/>
    <mergeCell ref="AC22:AD22"/>
    <mergeCell ref="AC23:AD23"/>
    <mergeCell ref="AC24:AD24"/>
    <mergeCell ref="AC21:AD21"/>
    <mergeCell ref="AC12:AD12"/>
    <mergeCell ref="AW1:AX1"/>
    <mergeCell ref="AW2:AX2"/>
    <mergeCell ref="AW3:AX3"/>
    <mergeCell ref="AW4:AX4"/>
    <mergeCell ref="AW5:AX5"/>
    <mergeCell ref="AC13:AD13"/>
    <mergeCell ref="AC14:AD14"/>
    <mergeCell ref="AC15:AD15"/>
    <mergeCell ref="AC16:AD16"/>
    <mergeCell ref="AC17:AD17"/>
    <mergeCell ref="Z3:Z5"/>
    <mergeCell ref="AA3:AA5"/>
    <mergeCell ref="A3:A5"/>
    <mergeCell ref="B3:B5"/>
    <mergeCell ref="C3:C5"/>
    <mergeCell ref="D3:D5"/>
    <mergeCell ref="E3:X3"/>
    <mergeCell ref="Y3:Y5"/>
  </mergeCells>
  <conditionalFormatting sqref="Z24">
    <cfRule type="cellIs" dxfId="33" priority="11" operator="equal">
      <formula>3</formula>
    </cfRule>
    <cfRule type="cellIs" dxfId="32" priority="12" operator="equal">
      <formula>4</formula>
    </cfRule>
    <cfRule type="cellIs" dxfId="31" priority="13" operator="equal">
      <formula>2</formula>
    </cfRule>
    <cfRule type="cellIs" dxfId="30" priority="14" operator="equal">
      <formula>5</formula>
    </cfRule>
  </conditionalFormatting>
  <conditionalFormatting sqref="E25:X25">
    <cfRule type="cellIs" dxfId="29" priority="9" operator="lessThan">
      <formula>50</formula>
    </cfRule>
    <cfRule type="cellIs" dxfId="28" priority="10" operator="lessThan">
      <formula>50</formula>
    </cfRule>
  </conditionalFormatting>
  <conditionalFormatting sqref="Z6:Z20">
    <cfRule type="cellIs" dxfId="27" priority="5" operator="equal">
      <formula>3</formula>
    </cfRule>
    <cfRule type="cellIs" dxfId="26" priority="6" operator="equal">
      <formula>4</formula>
    </cfRule>
    <cfRule type="cellIs" dxfId="25" priority="7" operator="equal">
      <formula>2</formula>
    </cfRule>
    <cfRule type="cellIs" dxfId="24" priority="8" operator="equal">
      <formula>5</formula>
    </cfRule>
  </conditionalFormatting>
  <conditionalFormatting sqref="Z21:Z23">
    <cfRule type="cellIs" dxfId="23" priority="1" operator="equal">
      <formula>3</formula>
    </cfRule>
    <cfRule type="cellIs" dxfId="22" priority="2" operator="equal">
      <formula>4</formula>
    </cfRule>
    <cfRule type="cellIs" dxfId="21" priority="3" operator="equal">
      <formula>2</formula>
    </cfRule>
    <cfRule type="cellIs" dxfId="2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topLeftCell="B1" zoomScale="70" zoomScaleNormal="70" workbookViewId="0">
      <selection activeCell="AF6" sqref="AF6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4" width="6.7109375" customWidth="1"/>
    <col min="25" max="25" width="7.5703125" style="30" customWidth="1"/>
    <col min="26" max="26" width="8.7109375" style="3" bestFit="1" customWidth="1"/>
    <col min="29" max="48" width="7.28515625" customWidth="1"/>
  </cols>
  <sheetData>
    <row r="1" spans="1:50" x14ac:dyDescent="0.25">
      <c r="D1" s="31" t="s">
        <v>35</v>
      </c>
      <c r="E1" s="4">
        <f>'1'!E1</f>
        <v>1</v>
      </c>
      <c r="F1" s="4">
        <f>'1'!F1</f>
        <v>1</v>
      </c>
      <c r="G1" s="4">
        <f>'1'!G1</f>
        <v>1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2</v>
      </c>
      <c r="M1" s="4">
        <f>'1'!M1</f>
        <v>1</v>
      </c>
      <c r="N1" s="4">
        <f>'1'!N1</f>
        <v>1</v>
      </c>
      <c r="O1" s="4">
        <f>'1'!O1</f>
        <v>1</v>
      </c>
      <c r="P1" s="4">
        <f>'1'!P1</f>
        <v>1</v>
      </c>
      <c r="Q1" s="4">
        <f>'1'!Q1</f>
        <v>1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1</v>
      </c>
      <c r="V1" s="4">
        <f>'1'!V1</f>
        <v>1</v>
      </c>
      <c r="W1" s="4">
        <f>'1'!W1</f>
        <v>2</v>
      </c>
      <c r="X1" s="4">
        <f>'1'!X1</f>
        <v>2</v>
      </c>
      <c r="AA1" s="5">
        <f>SUM(E1:X1)</f>
        <v>25</v>
      </c>
      <c r="AC1" s="73">
        <v>16</v>
      </c>
      <c r="AW1" s="91" t="s">
        <v>10</v>
      </c>
      <c r="AX1" s="92"/>
    </row>
    <row r="2" spans="1:50" x14ac:dyDescent="0.25">
      <c r="AC2" s="2">
        <f>COUNTIF(E6:E25,E1)</f>
        <v>11</v>
      </c>
      <c r="AD2" s="2">
        <f>COUNTIF(F6:F25,F1)</f>
        <v>13</v>
      </c>
      <c r="AE2" s="2">
        <f>COUNTIF(G6:G25,G1)</f>
        <v>16</v>
      </c>
      <c r="AF2" s="2">
        <f>COUNTIF(H6:H25,H1)</f>
        <v>13</v>
      </c>
      <c r="AG2" s="2">
        <f>COUNTIF(I6:I25,I1)</f>
        <v>15</v>
      </c>
      <c r="AH2" s="2">
        <f>COUNTIF(J6:J25,J1)</f>
        <v>7</v>
      </c>
      <c r="AI2" s="2">
        <f>COUNTIF(K6:K25,K1)</f>
        <v>4</v>
      </c>
      <c r="AJ2" s="2">
        <f>COUNTIF(L6:L25,L1)</f>
        <v>11</v>
      </c>
      <c r="AK2" s="2">
        <f>COUNTIF(M6:M25,M1)</f>
        <v>4</v>
      </c>
      <c r="AL2" s="2">
        <f>COUNTIF(N6:N25,N1)</f>
        <v>11</v>
      </c>
      <c r="AM2" s="2">
        <f>COUNTIF(O6:O25,O1)</f>
        <v>15</v>
      </c>
      <c r="AN2" s="2">
        <f>COUNTIF(P6:P25,P1)</f>
        <v>8</v>
      </c>
      <c r="AO2" s="2">
        <f>COUNTIF(Q6:Q25,Q1)</f>
        <v>11</v>
      </c>
      <c r="AP2" s="2">
        <f>COUNTIF(R6:R25,R1)</f>
        <v>14</v>
      </c>
      <c r="AQ2" s="2">
        <f>COUNTIF(S6:S25,S1)</f>
        <v>0</v>
      </c>
      <c r="AR2" s="2">
        <f>COUNTIF(T6:T25,T1)</f>
        <v>9</v>
      </c>
      <c r="AS2" s="2">
        <f>COUNTIF(U6:U25,U1)</f>
        <v>1</v>
      </c>
      <c r="AT2" s="2">
        <f>COUNTIF(V6:V25,V1)</f>
        <v>0</v>
      </c>
      <c r="AU2" s="2">
        <f>COUNTIF(W6:W25,W1)</f>
        <v>5</v>
      </c>
      <c r="AV2" s="2">
        <f>COUNTIF(X6:X25,X1)</f>
        <v>0</v>
      </c>
      <c r="AW2" s="91" t="s">
        <v>11</v>
      </c>
      <c r="AX2" s="92"/>
    </row>
    <row r="3" spans="1:50" x14ac:dyDescent="0.25">
      <c r="A3" s="74" t="s">
        <v>0</v>
      </c>
      <c r="B3" s="74" t="s">
        <v>1</v>
      </c>
      <c r="C3" s="74" t="s">
        <v>3</v>
      </c>
      <c r="D3" s="74" t="s">
        <v>36</v>
      </c>
      <c r="E3" s="77" t="s">
        <v>6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80" t="s">
        <v>4</v>
      </c>
      <c r="Z3" s="80" t="s">
        <v>5</v>
      </c>
      <c r="AA3" s="74" t="s">
        <v>7</v>
      </c>
      <c r="AC3" s="2">
        <f t="shared" ref="AC3:AV3" si="0">$AC$1-AC2-AC5-AC4</f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1</v>
      </c>
      <c r="AH3" s="2">
        <f t="shared" si="0"/>
        <v>5</v>
      </c>
      <c r="AI3" s="2">
        <f t="shared" si="0"/>
        <v>3</v>
      </c>
      <c r="AJ3" s="2">
        <f t="shared" si="0"/>
        <v>4</v>
      </c>
      <c r="AK3" s="2">
        <f t="shared" si="0"/>
        <v>6</v>
      </c>
      <c r="AL3" s="2">
        <f t="shared" si="0"/>
        <v>0</v>
      </c>
      <c r="AM3" s="2">
        <f t="shared" si="0"/>
        <v>1</v>
      </c>
      <c r="AN3" s="2">
        <f t="shared" si="0"/>
        <v>2</v>
      </c>
      <c r="AO3" s="2">
        <f t="shared" si="0"/>
        <v>4</v>
      </c>
      <c r="AP3" s="2">
        <f t="shared" si="0"/>
        <v>0</v>
      </c>
      <c r="AQ3" s="2">
        <f t="shared" si="0"/>
        <v>15</v>
      </c>
      <c r="AR3" s="2">
        <f t="shared" si="0"/>
        <v>7</v>
      </c>
      <c r="AS3" s="2">
        <f t="shared" si="0"/>
        <v>11</v>
      </c>
      <c r="AT3" s="2">
        <f t="shared" si="0"/>
        <v>10</v>
      </c>
      <c r="AU3" s="2">
        <f t="shared" si="0"/>
        <v>9</v>
      </c>
      <c r="AV3" s="2">
        <f t="shared" si="0"/>
        <v>9</v>
      </c>
      <c r="AW3" s="91" t="s">
        <v>12</v>
      </c>
      <c r="AX3" s="92"/>
    </row>
    <row r="4" spans="1:50" x14ac:dyDescent="0.25">
      <c r="A4" s="75"/>
      <c r="B4" s="75"/>
      <c r="C4" s="75"/>
      <c r="D4" s="7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1"/>
      <c r="Z4" s="81"/>
      <c r="AA4" s="75"/>
      <c r="AC4" s="2">
        <f>COUNTIF(E6:E25,"=N  ")</f>
        <v>0</v>
      </c>
      <c r="AD4" s="2">
        <f>COUNTIF(F6:F25,"=N  ")</f>
        <v>0</v>
      </c>
      <c r="AE4" s="2">
        <f>COUNTIF(G6:G25,"=N  ")</f>
        <v>0</v>
      </c>
      <c r="AF4" s="2">
        <f>COUNTIF(H6:H25,"=N  ")</f>
        <v>0</v>
      </c>
      <c r="AG4" s="2">
        <f>COUNTIF(I6:I25,"=N  ")</f>
        <v>0</v>
      </c>
      <c r="AH4" s="2">
        <f>COUNTIF(J6:J25,"=N  ")</f>
        <v>0</v>
      </c>
      <c r="AI4" s="2">
        <f>COUNTIF(K6:K25,"=N  ")</f>
        <v>0</v>
      </c>
      <c r="AJ4" s="2">
        <f>COUNTIF(L6:L25,"=N  ")</f>
        <v>0</v>
      </c>
      <c r="AK4" s="2">
        <f>COUNTIF(M6:M25,"=N  ")</f>
        <v>0</v>
      </c>
      <c r="AL4" s="2">
        <f>COUNTIF(N6:N25,"=N  ")</f>
        <v>0</v>
      </c>
      <c r="AM4" s="2">
        <f>COUNTIF(O6:O25,"=N  ")</f>
        <v>0</v>
      </c>
      <c r="AN4" s="2">
        <f>COUNTIF(P6:P25,"=N  ")</f>
        <v>0</v>
      </c>
      <c r="AO4" s="2">
        <f>COUNTIF(Q6:Q25,"=N  ")</f>
        <v>0</v>
      </c>
      <c r="AP4" s="2">
        <f>COUNTIF(R6:R25,"=N  ")</f>
        <v>0</v>
      </c>
      <c r="AQ4" s="2">
        <f>COUNTIF(S6:S25,"=N  ")</f>
        <v>0</v>
      </c>
      <c r="AR4" s="2">
        <f>COUNTIF(T6:T25,"=N  ")</f>
        <v>0</v>
      </c>
      <c r="AS4" s="2">
        <f>COUNTIF(U6:U25,"=N  ")</f>
        <v>0</v>
      </c>
      <c r="AT4" s="2">
        <f>COUNTIF(V6:V25,"=N  ")</f>
        <v>0</v>
      </c>
      <c r="AU4" s="2">
        <f>COUNTIF(W6:W25,"=N  ")</f>
        <v>0</v>
      </c>
      <c r="AV4" s="2">
        <f>COUNTIF(X6:X25,"=N  ")</f>
        <v>0</v>
      </c>
      <c r="AW4" s="91" t="s">
        <v>9</v>
      </c>
      <c r="AX4" s="92"/>
    </row>
    <row r="5" spans="1:50" x14ac:dyDescent="0.25">
      <c r="A5" s="76"/>
      <c r="B5" s="76"/>
      <c r="C5" s="76"/>
      <c r="D5" s="7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103">
        <v>16.100000000000001</v>
      </c>
      <c r="U5" s="104">
        <v>16.2</v>
      </c>
      <c r="V5" s="2">
        <v>17</v>
      </c>
      <c r="W5" s="2">
        <v>18</v>
      </c>
      <c r="X5" s="2">
        <v>19</v>
      </c>
      <c r="Y5" s="82"/>
      <c r="Z5" s="82"/>
      <c r="AA5" s="76"/>
      <c r="AC5" s="2">
        <f>COUNTIF(E6:E25,"=0")</f>
        <v>5</v>
      </c>
      <c r="AD5" s="2">
        <f>COUNTIF(F6:F25,"=0")</f>
        <v>3</v>
      </c>
      <c r="AE5" s="2">
        <f>COUNTIF(G6:G25,"=0")</f>
        <v>0</v>
      </c>
      <c r="AF5" s="2">
        <f>COUNTIF(H6:H25,"=0")</f>
        <v>3</v>
      </c>
      <c r="AG5" s="2">
        <f>COUNTIF(I6:I25,"=0")</f>
        <v>0</v>
      </c>
      <c r="AH5" s="2">
        <f>COUNTIF(J6:J25,"=0")</f>
        <v>4</v>
      </c>
      <c r="AI5" s="2">
        <f>COUNTIF(K6:K25,"=0")</f>
        <v>9</v>
      </c>
      <c r="AJ5" s="2">
        <f>COUNTIF(L6:L25,"=0")</f>
        <v>1</v>
      </c>
      <c r="AK5" s="2">
        <f>COUNTIF(M6:M25,"=0")</f>
        <v>6</v>
      </c>
      <c r="AL5" s="2">
        <f>COUNTIF(N6:N25,"=0")</f>
        <v>5</v>
      </c>
      <c r="AM5" s="2">
        <f>COUNTIF(O6:O25,"=0")</f>
        <v>0</v>
      </c>
      <c r="AN5" s="2">
        <f>COUNTIF(P6:P25,"=0")</f>
        <v>6</v>
      </c>
      <c r="AO5" s="2">
        <f>COUNTIF(Q6:Q25,"=0")</f>
        <v>1</v>
      </c>
      <c r="AP5" s="2">
        <f>COUNTIF(R6:R25,"=0")</f>
        <v>2</v>
      </c>
      <c r="AQ5" s="2">
        <f>COUNTIF(S6:S25,"=0")</f>
        <v>1</v>
      </c>
      <c r="AR5" s="2">
        <f>COUNTIF(T6:T25,"=0")</f>
        <v>0</v>
      </c>
      <c r="AS5" s="2">
        <f>COUNTIF(U6:U25,"=0")</f>
        <v>4</v>
      </c>
      <c r="AT5" s="2">
        <f>COUNTIF(V6:V25,"=0")</f>
        <v>6</v>
      </c>
      <c r="AU5" s="2">
        <f>COUNTIF(W6:W25,"=0")</f>
        <v>2</v>
      </c>
      <c r="AV5" s="2">
        <f>COUNTIF(X6:X25,"=0")</f>
        <v>7</v>
      </c>
      <c r="AW5" s="91" t="s">
        <v>8</v>
      </c>
      <c r="AX5" s="92"/>
    </row>
    <row r="6" spans="1:50" x14ac:dyDescent="0.25">
      <c r="A6" s="1">
        <v>1</v>
      </c>
      <c r="B6" s="1" t="s">
        <v>73</v>
      </c>
      <c r="C6" s="105">
        <v>1</v>
      </c>
      <c r="D6" s="105" t="s">
        <v>74</v>
      </c>
      <c r="E6" s="110">
        <v>1</v>
      </c>
      <c r="F6" s="110">
        <v>1</v>
      </c>
      <c r="G6" s="110">
        <v>1</v>
      </c>
      <c r="H6" s="110">
        <v>1</v>
      </c>
      <c r="I6" s="110">
        <v>1</v>
      </c>
      <c r="J6" s="110">
        <v>2</v>
      </c>
      <c r="K6" s="110">
        <v>0</v>
      </c>
      <c r="L6" s="110">
        <v>2</v>
      </c>
      <c r="M6" s="110">
        <v>1</v>
      </c>
      <c r="N6" s="110">
        <v>1</v>
      </c>
      <c r="O6" s="110">
        <v>1</v>
      </c>
      <c r="P6" s="110">
        <v>1</v>
      </c>
      <c r="Q6" s="110">
        <v>1</v>
      </c>
      <c r="R6" s="110">
        <v>1</v>
      </c>
      <c r="S6" s="110" t="s">
        <v>58</v>
      </c>
      <c r="T6" s="110">
        <v>1</v>
      </c>
      <c r="U6" s="110">
        <v>1</v>
      </c>
      <c r="V6" s="110" t="s">
        <v>58</v>
      </c>
      <c r="W6" s="110" t="s">
        <v>58</v>
      </c>
      <c r="X6" s="110">
        <v>0</v>
      </c>
      <c r="Y6" s="105">
        <v>17</v>
      </c>
      <c r="Z6" s="105">
        <v>4</v>
      </c>
      <c r="AA6" s="6">
        <f>Y6/$AA$1*100</f>
        <v>68</v>
      </c>
    </row>
    <row r="7" spans="1:50" x14ac:dyDescent="0.25">
      <c r="A7" s="1">
        <v>2</v>
      </c>
      <c r="B7" s="1" t="s">
        <v>75</v>
      </c>
      <c r="C7" s="105">
        <v>2</v>
      </c>
      <c r="D7" s="105" t="s">
        <v>74</v>
      </c>
      <c r="E7" s="110">
        <v>1</v>
      </c>
      <c r="F7" s="110">
        <v>1</v>
      </c>
      <c r="G7" s="110">
        <v>1</v>
      </c>
      <c r="H7" s="110">
        <v>0</v>
      </c>
      <c r="I7" s="110">
        <v>1</v>
      </c>
      <c r="J7" s="110">
        <v>2</v>
      </c>
      <c r="K7" s="110">
        <v>0</v>
      </c>
      <c r="L7" s="110">
        <v>2</v>
      </c>
      <c r="M7" s="110">
        <v>0</v>
      </c>
      <c r="N7" s="110">
        <v>1</v>
      </c>
      <c r="O7" s="110">
        <v>1</v>
      </c>
      <c r="P7" s="110">
        <v>1</v>
      </c>
      <c r="Q7" s="110">
        <v>1</v>
      </c>
      <c r="R7" s="110">
        <v>1</v>
      </c>
      <c r="S7" s="110">
        <v>1</v>
      </c>
      <c r="T7" s="110">
        <v>1</v>
      </c>
      <c r="U7" s="110">
        <v>0</v>
      </c>
      <c r="V7" s="110">
        <v>0</v>
      </c>
      <c r="W7" s="110">
        <v>2</v>
      </c>
      <c r="X7" s="110">
        <v>0</v>
      </c>
      <c r="Y7" s="105">
        <v>17</v>
      </c>
      <c r="Z7" s="105">
        <v>4</v>
      </c>
      <c r="AA7" s="6">
        <f>Y7/$AA$1*100</f>
        <v>68</v>
      </c>
      <c r="AC7" s="67" t="s">
        <v>13</v>
      </c>
      <c r="AD7" s="14">
        <f>COUNTIF(Z6:Z25,"=2")</f>
        <v>1</v>
      </c>
      <c r="AE7" s="15">
        <f>AD7/$AC$1*100</f>
        <v>6.25</v>
      </c>
    </row>
    <row r="8" spans="1:50" x14ac:dyDescent="0.25">
      <c r="A8" s="1">
        <v>3</v>
      </c>
      <c r="B8" s="1" t="s">
        <v>76</v>
      </c>
      <c r="C8" s="105">
        <v>1</v>
      </c>
      <c r="D8" s="105" t="s">
        <v>74</v>
      </c>
      <c r="E8" s="110">
        <v>1</v>
      </c>
      <c r="F8" s="110">
        <v>1</v>
      </c>
      <c r="G8" s="110">
        <v>1</v>
      </c>
      <c r="H8" s="110">
        <v>1</v>
      </c>
      <c r="I8" s="110">
        <v>1</v>
      </c>
      <c r="J8" s="110">
        <v>2</v>
      </c>
      <c r="K8" s="110">
        <v>1</v>
      </c>
      <c r="L8" s="110">
        <v>2</v>
      </c>
      <c r="M8" s="110">
        <v>0</v>
      </c>
      <c r="N8" s="110">
        <v>1</v>
      </c>
      <c r="O8" s="110">
        <v>1</v>
      </c>
      <c r="P8" s="110">
        <v>1</v>
      </c>
      <c r="Q8" s="110">
        <v>1</v>
      </c>
      <c r="R8" s="110">
        <v>1</v>
      </c>
      <c r="S8" s="110" t="s">
        <v>58</v>
      </c>
      <c r="T8" s="110" t="s">
        <v>58</v>
      </c>
      <c r="U8" s="110">
        <v>0</v>
      </c>
      <c r="V8" s="110" t="s">
        <v>58</v>
      </c>
      <c r="W8" s="110" t="s">
        <v>58</v>
      </c>
      <c r="X8" s="110" t="s">
        <v>58</v>
      </c>
      <c r="Y8" s="105">
        <v>15</v>
      </c>
      <c r="Z8" s="105">
        <v>4</v>
      </c>
      <c r="AA8" s="6">
        <f>Y8/$AA$1*100</f>
        <v>60</v>
      </c>
      <c r="AC8" s="68" t="s">
        <v>14</v>
      </c>
      <c r="AD8" s="8">
        <f>COUNTIF(Z6:Z25,"=3")</f>
        <v>9</v>
      </c>
      <c r="AE8" s="13">
        <f>AD8/$AC$1*100</f>
        <v>56.25</v>
      </c>
    </row>
    <row r="9" spans="1:50" x14ac:dyDescent="0.25">
      <c r="A9" s="1">
        <v>4</v>
      </c>
      <c r="B9" s="1" t="s">
        <v>77</v>
      </c>
      <c r="C9" s="105">
        <v>1</v>
      </c>
      <c r="D9" s="105" t="s">
        <v>74</v>
      </c>
      <c r="E9" s="110">
        <v>1</v>
      </c>
      <c r="F9" s="110">
        <v>1</v>
      </c>
      <c r="G9" s="110">
        <v>1</v>
      </c>
      <c r="H9" s="110">
        <v>1</v>
      </c>
      <c r="I9" s="110">
        <v>1</v>
      </c>
      <c r="J9" s="110">
        <v>2</v>
      </c>
      <c r="K9" s="110">
        <v>1</v>
      </c>
      <c r="L9" s="110">
        <v>2</v>
      </c>
      <c r="M9" s="110">
        <v>1</v>
      </c>
      <c r="N9" s="110">
        <v>1</v>
      </c>
      <c r="O9" s="110">
        <v>1</v>
      </c>
      <c r="P9" s="110">
        <v>0</v>
      </c>
      <c r="Q9" s="110">
        <v>1</v>
      </c>
      <c r="R9" s="110">
        <v>0</v>
      </c>
      <c r="S9" s="110" t="s">
        <v>58</v>
      </c>
      <c r="T9" s="110">
        <v>1</v>
      </c>
      <c r="U9" s="110" t="s">
        <v>58</v>
      </c>
      <c r="V9" s="110" t="s">
        <v>58</v>
      </c>
      <c r="W9" s="110" t="s">
        <v>58</v>
      </c>
      <c r="X9" s="110">
        <v>0</v>
      </c>
      <c r="Y9" s="105">
        <v>15</v>
      </c>
      <c r="Z9" s="105">
        <v>4</v>
      </c>
      <c r="AA9" s="6">
        <f>Y9/$AA$1*100</f>
        <v>60</v>
      </c>
      <c r="AC9" s="69" t="s">
        <v>15</v>
      </c>
      <c r="AD9" s="11">
        <f>COUNTIF(Z6:Z25,"=4")</f>
        <v>6</v>
      </c>
      <c r="AE9" s="12">
        <f>AD9/$AC$1*100</f>
        <v>37.5</v>
      </c>
    </row>
    <row r="10" spans="1:50" x14ac:dyDescent="0.25">
      <c r="A10" s="1">
        <v>5</v>
      </c>
      <c r="B10" s="1" t="s">
        <v>78</v>
      </c>
      <c r="C10" s="105">
        <v>2</v>
      </c>
      <c r="D10" s="105" t="s">
        <v>74</v>
      </c>
      <c r="E10" s="110">
        <v>0</v>
      </c>
      <c r="F10" s="110">
        <v>1</v>
      </c>
      <c r="G10" s="110">
        <v>1</v>
      </c>
      <c r="H10" s="110">
        <v>1</v>
      </c>
      <c r="I10" s="110">
        <v>1</v>
      </c>
      <c r="J10" s="110" t="s">
        <v>58</v>
      </c>
      <c r="K10" s="110" t="s">
        <v>58</v>
      </c>
      <c r="L10" s="110">
        <v>2</v>
      </c>
      <c r="M10" s="110" t="s">
        <v>58</v>
      </c>
      <c r="N10" s="110">
        <v>1</v>
      </c>
      <c r="O10" s="110">
        <v>1</v>
      </c>
      <c r="P10" s="110" t="s">
        <v>58</v>
      </c>
      <c r="Q10" s="110" t="s">
        <v>58</v>
      </c>
      <c r="R10" s="110">
        <v>1</v>
      </c>
      <c r="S10" s="110" t="s">
        <v>58</v>
      </c>
      <c r="T10" s="110" t="s">
        <v>58</v>
      </c>
      <c r="U10" s="110" t="s">
        <v>58</v>
      </c>
      <c r="V10" s="110">
        <v>0</v>
      </c>
      <c r="W10" s="110">
        <v>0</v>
      </c>
      <c r="X10" s="110" t="s">
        <v>58</v>
      </c>
      <c r="Y10" s="105">
        <v>9</v>
      </c>
      <c r="Z10" s="105">
        <v>3</v>
      </c>
      <c r="AA10" s="6">
        <f>Y10/$AA$1*100</f>
        <v>36</v>
      </c>
      <c r="AC10" s="70" t="s">
        <v>16</v>
      </c>
      <c r="AD10" s="9">
        <f>COUNTIF(Z6:Z25,"=5")</f>
        <v>0</v>
      </c>
      <c r="AE10" s="10">
        <f>AD10/$AC$1*100</f>
        <v>0</v>
      </c>
    </row>
    <row r="11" spans="1:50" x14ac:dyDescent="0.25">
      <c r="A11" s="1">
        <v>6</v>
      </c>
      <c r="B11" s="1" t="s">
        <v>79</v>
      </c>
      <c r="C11" s="105">
        <v>1</v>
      </c>
      <c r="D11" s="105" t="s">
        <v>74</v>
      </c>
      <c r="E11" s="110">
        <v>1</v>
      </c>
      <c r="F11" s="110">
        <v>1</v>
      </c>
      <c r="G11" s="110">
        <v>1</v>
      </c>
      <c r="H11" s="110">
        <v>1</v>
      </c>
      <c r="I11" s="110">
        <v>1</v>
      </c>
      <c r="J11" s="110">
        <v>0</v>
      </c>
      <c r="K11" s="110" t="s">
        <v>58</v>
      </c>
      <c r="L11" s="110">
        <v>0</v>
      </c>
      <c r="M11" s="110" t="s">
        <v>58</v>
      </c>
      <c r="N11" s="110">
        <v>0</v>
      </c>
      <c r="O11" s="110" t="s">
        <v>58</v>
      </c>
      <c r="P11" s="110">
        <v>1</v>
      </c>
      <c r="Q11" s="110" t="s">
        <v>58</v>
      </c>
      <c r="R11" s="110">
        <v>1</v>
      </c>
      <c r="S11" s="110" t="s">
        <v>58</v>
      </c>
      <c r="T11" s="110">
        <v>1</v>
      </c>
      <c r="U11" s="110" t="s">
        <v>58</v>
      </c>
      <c r="V11" s="110" t="s">
        <v>58</v>
      </c>
      <c r="W11" s="110" t="s">
        <v>58</v>
      </c>
      <c r="X11" s="110" t="s">
        <v>58</v>
      </c>
      <c r="Y11" s="105">
        <v>8</v>
      </c>
      <c r="Z11" s="105">
        <v>3</v>
      </c>
      <c r="AA11" s="6">
        <f>Y11/$AA$1*100</f>
        <v>32</v>
      </c>
    </row>
    <row r="12" spans="1:50" x14ac:dyDescent="0.25">
      <c r="A12" s="1">
        <v>7</v>
      </c>
      <c r="B12" s="1" t="s">
        <v>80</v>
      </c>
      <c r="C12" s="105">
        <v>1</v>
      </c>
      <c r="D12" s="105" t="s">
        <v>74</v>
      </c>
      <c r="E12" s="110">
        <v>1</v>
      </c>
      <c r="F12" s="110">
        <v>1</v>
      </c>
      <c r="G12" s="110">
        <v>1</v>
      </c>
      <c r="H12" s="110">
        <v>1</v>
      </c>
      <c r="I12" s="110">
        <v>1</v>
      </c>
      <c r="J12" s="110">
        <v>0</v>
      </c>
      <c r="K12" s="110">
        <v>0</v>
      </c>
      <c r="L12" s="110">
        <v>2</v>
      </c>
      <c r="M12" s="110" t="s">
        <v>58</v>
      </c>
      <c r="N12" s="110">
        <v>0</v>
      </c>
      <c r="O12" s="110">
        <v>1</v>
      </c>
      <c r="P12" s="110">
        <v>0</v>
      </c>
      <c r="Q12" s="110">
        <v>0</v>
      </c>
      <c r="R12" s="110">
        <v>0</v>
      </c>
      <c r="S12" s="110" t="s">
        <v>58</v>
      </c>
      <c r="T12" s="110">
        <v>1</v>
      </c>
      <c r="U12" s="110" t="s">
        <v>58</v>
      </c>
      <c r="V12" s="110" t="s">
        <v>58</v>
      </c>
      <c r="W12" s="110" t="s">
        <v>58</v>
      </c>
      <c r="X12" s="110" t="s">
        <v>58</v>
      </c>
      <c r="Y12" s="105">
        <v>9</v>
      </c>
      <c r="Z12" s="105">
        <v>3</v>
      </c>
      <c r="AA12" s="6">
        <f>Y12/$AA$1*100</f>
        <v>36</v>
      </c>
      <c r="AC12" s="86" t="s">
        <v>53</v>
      </c>
      <c r="AD12" s="86"/>
      <c r="AE12" s="66">
        <f>COUNTIF(AA6:AA25,100)</f>
        <v>0</v>
      </c>
    </row>
    <row r="13" spans="1:50" x14ac:dyDescent="0.25">
      <c r="A13" s="1">
        <v>8</v>
      </c>
      <c r="B13" s="1" t="s">
        <v>81</v>
      </c>
      <c r="C13" s="105">
        <v>2</v>
      </c>
      <c r="D13" s="105" t="s">
        <v>74</v>
      </c>
      <c r="E13" s="110">
        <v>1</v>
      </c>
      <c r="F13" s="110">
        <v>1</v>
      </c>
      <c r="G13" s="110">
        <v>1</v>
      </c>
      <c r="H13" s="110">
        <v>1</v>
      </c>
      <c r="I13" s="110">
        <v>1</v>
      </c>
      <c r="J13" s="110">
        <v>2</v>
      </c>
      <c r="K13" s="110">
        <v>0</v>
      </c>
      <c r="L13" s="110">
        <v>1</v>
      </c>
      <c r="M13" s="110">
        <v>0</v>
      </c>
      <c r="N13" s="110">
        <v>0</v>
      </c>
      <c r="O13" s="110">
        <v>1</v>
      </c>
      <c r="P13" s="110">
        <v>0</v>
      </c>
      <c r="Q13" s="110">
        <v>1</v>
      </c>
      <c r="R13" s="110">
        <v>1</v>
      </c>
      <c r="S13" s="110" t="s">
        <v>58</v>
      </c>
      <c r="T13" s="110">
        <v>1</v>
      </c>
      <c r="U13" s="110" t="s">
        <v>58</v>
      </c>
      <c r="V13" s="110" t="s">
        <v>58</v>
      </c>
      <c r="W13" s="110" t="s">
        <v>58</v>
      </c>
      <c r="X13" s="110" t="s">
        <v>58</v>
      </c>
      <c r="Y13" s="105">
        <v>12</v>
      </c>
      <c r="Z13" s="105">
        <v>3</v>
      </c>
      <c r="AA13" s="6">
        <f>Y13/$AA$1*100</f>
        <v>48</v>
      </c>
      <c r="AC13" s="87" t="s">
        <v>17</v>
      </c>
      <c r="AD13" s="88"/>
      <c r="AE13" s="7">
        <f>SUM(AD8:AD10)/$AC$1*100</f>
        <v>93.75</v>
      </c>
    </row>
    <row r="14" spans="1:50" x14ac:dyDescent="0.25">
      <c r="A14" s="1">
        <v>9</v>
      </c>
      <c r="B14" s="1" t="s">
        <v>82</v>
      </c>
      <c r="C14" s="105">
        <v>1</v>
      </c>
      <c r="D14" s="105" t="s">
        <v>74</v>
      </c>
      <c r="E14" s="110">
        <v>1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0</v>
      </c>
      <c r="L14" s="110">
        <v>2</v>
      </c>
      <c r="M14" s="110" t="s">
        <v>58</v>
      </c>
      <c r="N14" s="110">
        <v>1</v>
      </c>
      <c r="O14" s="110">
        <v>1</v>
      </c>
      <c r="P14" s="110">
        <v>1</v>
      </c>
      <c r="Q14" s="110">
        <v>1</v>
      </c>
      <c r="R14" s="110">
        <v>1</v>
      </c>
      <c r="S14" s="110" t="s">
        <v>58</v>
      </c>
      <c r="T14" s="110">
        <v>1</v>
      </c>
      <c r="U14" s="110" t="s">
        <v>58</v>
      </c>
      <c r="V14" s="110" t="s">
        <v>58</v>
      </c>
      <c r="W14" s="110">
        <v>2</v>
      </c>
      <c r="X14" s="110">
        <v>0</v>
      </c>
      <c r="Y14" s="105">
        <v>16</v>
      </c>
      <c r="Z14" s="105">
        <v>4</v>
      </c>
      <c r="AA14" s="6">
        <f>Y14/$AA$1*100</f>
        <v>64</v>
      </c>
      <c r="AC14" s="87" t="s">
        <v>31</v>
      </c>
      <c r="AD14" s="88"/>
      <c r="AE14" s="7">
        <f>SUM(AD9:AD10)/$AC$1*100</f>
        <v>37.5</v>
      </c>
    </row>
    <row r="15" spans="1:50" x14ac:dyDescent="0.25">
      <c r="A15" s="1">
        <v>10</v>
      </c>
      <c r="B15" s="1" t="s">
        <v>83</v>
      </c>
      <c r="C15" s="105">
        <v>2</v>
      </c>
      <c r="D15" s="105" t="s">
        <v>74</v>
      </c>
      <c r="E15" s="110">
        <v>1</v>
      </c>
      <c r="F15" s="110">
        <v>1</v>
      </c>
      <c r="G15" s="110">
        <v>1</v>
      </c>
      <c r="H15" s="110">
        <v>1</v>
      </c>
      <c r="I15" s="110">
        <v>1</v>
      </c>
      <c r="J15" s="110">
        <v>2</v>
      </c>
      <c r="K15" s="110">
        <v>1</v>
      </c>
      <c r="L15" s="110">
        <v>2</v>
      </c>
      <c r="M15" s="110">
        <v>1</v>
      </c>
      <c r="N15" s="110">
        <v>1</v>
      </c>
      <c r="O15" s="110">
        <v>1</v>
      </c>
      <c r="P15" s="110">
        <v>1</v>
      </c>
      <c r="Q15" s="110">
        <v>1</v>
      </c>
      <c r="R15" s="110">
        <v>1</v>
      </c>
      <c r="S15" s="110" t="s">
        <v>58</v>
      </c>
      <c r="T15" s="110" t="s">
        <v>58</v>
      </c>
      <c r="U15" s="110">
        <v>0</v>
      </c>
      <c r="V15" s="110" t="s">
        <v>58</v>
      </c>
      <c r="W15" s="110">
        <v>0</v>
      </c>
      <c r="X15" s="110" t="s">
        <v>58</v>
      </c>
      <c r="Y15" s="105">
        <v>16</v>
      </c>
      <c r="Z15" s="105">
        <v>4</v>
      </c>
      <c r="AA15" s="6">
        <f>Y15/$AA$1*100</f>
        <v>64</v>
      </c>
      <c r="AC15" s="87" t="s">
        <v>28</v>
      </c>
      <c r="AD15" s="88"/>
      <c r="AE15" s="7">
        <f>AVERAGE(Y6:Y25)</f>
        <v>12.375</v>
      </c>
    </row>
    <row r="16" spans="1:50" x14ac:dyDescent="0.25">
      <c r="A16" s="1">
        <v>11</v>
      </c>
      <c r="B16" s="1" t="s">
        <v>132</v>
      </c>
      <c r="C16" s="105">
        <v>2</v>
      </c>
      <c r="D16" s="105" t="s">
        <v>74</v>
      </c>
      <c r="E16" s="110">
        <v>0</v>
      </c>
      <c r="F16" s="110">
        <v>1</v>
      </c>
      <c r="G16" s="110">
        <v>1</v>
      </c>
      <c r="H16" s="110">
        <v>0</v>
      </c>
      <c r="I16" s="110">
        <v>1</v>
      </c>
      <c r="J16" s="110">
        <v>0</v>
      </c>
      <c r="K16" s="110">
        <v>1</v>
      </c>
      <c r="L16" s="110">
        <v>1</v>
      </c>
      <c r="M16" s="110">
        <v>1</v>
      </c>
      <c r="N16" s="110">
        <v>1</v>
      </c>
      <c r="O16" s="110">
        <v>1</v>
      </c>
      <c r="P16" s="110">
        <v>0</v>
      </c>
      <c r="Q16" s="110">
        <v>1</v>
      </c>
      <c r="R16" s="110">
        <v>1</v>
      </c>
      <c r="S16" s="110" t="s">
        <v>58</v>
      </c>
      <c r="T16" s="110">
        <v>1</v>
      </c>
      <c r="U16" s="110" t="s">
        <v>58</v>
      </c>
      <c r="V16" s="110">
        <v>0</v>
      </c>
      <c r="W16" s="110" t="s">
        <v>58</v>
      </c>
      <c r="X16" s="110">
        <v>0</v>
      </c>
      <c r="Y16" s="105">
        <v>11</v>
      </c>
      <c r="Z16" s="105">
        <v>3</v>
      </c>
      <c r="AA16" s="6">
        <f>Y16/$AA$1*100</f>
        <v>44</v>
      </c>
      <c r="AC16" s="87" t="s">
        <v>18</v>
      </c>
      <c r="AD16" s="88"/>
      <c r="AE16" s="7">
        <f>AVERAGE(Z6:Z25)</f>
        <v>3.3125</v>
      </c>
    </row>
    <row r="17" spans="1:32" x14ac:dyDescent="0.25">
      <c r="A17" s="1">
        <v>12</v>
      </c>
      <c r="B17" s="1" t="s">
        <v>85</v>
      </c>
      <c r="C17" s="105">
        <v>2</v>
      </c>
      <c r="D17" s="105" t="s">
        <v>74</v>
      </c>
      <c r="E17" s="110">
        <v>0</v>
      </c>
      <c r="F17" s="110">
        <v>0</v>
      </c>
      <c r="G17" s="110">
        <v>1</v>
      </c>
      <c r="H17" s="110">
        <v>1</v>
      </c>
      <c r="I17" s="110">
        <v>1</v>
      </c>
      <c r="J17" s="110" t="s">
        <v>58</v>
      </c>
      <c r="K17" s="110">
        <v>0</v>
      </c>
      <c r="L17" s="110">
        <v>1</v>
      </c>
      <c r="M17" s="110">
        <v>0</v>
      </c>
      <c r="N17" s="110">
        <v>1</v>
      </c>
      <c r="O17" s="110">
        <v>1</v>
      </c>
      <c r="P17" s="110">
        <v>1</v>
      </c>
      <c r="Q17" s="110" t="s">
        <v>58</v>
      </c>
      <c r="R17" s="110">
        <v>1</v>
      </c>
      <c r="S17" s="110" t="s">
        <v>58</v>
      </c>
      <c r="T17" s="110" t="s">
        <v>58</v>
      </c>
      <c r="U17" s="110" t="s">
        <v>58</v>
      </c>
      <c r="V17" s="110">
        <v>0</v>
      </c>
      <c r="W17" s="110">
        <v>2</v>
      </c>
      <c r="X17" s="110">
        <v>0</v>
      </c>
      <c r="Y17" s="105">
        <v>10</v>
      </c>
      <c r="Z17" s="105">
        <v>3</v>
      </c>
      <c r="AA17" s="6">
        <f>Y17/$AA$1*100</f>
        <v>40</v>
      </c>
      <c r="AC17" s="87" t="s">
        <v>54</v>
      </c>
      <c r="AD17" s="88"/>
      <c r="AE17" s="7">
        <f>AVERAGE(AA6:AA25)</f>
        <v>49.5</v>
      </c>
    </row>
    <row r="18" spans="1:32" x14ac:dyDescent="0.25">
      <c r="A18" s="1">
        <v>13</v>
      </c>
      <c r="B18" s="107" t="s">
        <v>86</v>
      </c>
      <c r="C18" s="105">
        <v>2</v>
      </c>
      <c r="D18" s="105" t="s">
        <v>74</v>
      </c>
      <c r="E18" s="110">
        <v>0</v>
      </c>
      <c r="F18" s="110">
        <v>0</v>
      </c>
      <c r="G18" s="110">
        <v>1</v>
      </c>
      <c r="H18" s="110">
        <v>1</v>
      </c>
      <c r="I18" s="110">
        <v>1</v>
      </c>
      <c r="J18" s="110" t="s">
        <v>58</v>
      </c>
      <c r="K18" s="110" t="s">
        <v>58</v>
      </c>
      <c r="L18" s="110">
        <v>2</v>
      </c>
      <c r="M18" s="110" t="s">
        <v>58</v>
      </c>
      <c r="N18" s="110">
        <v>1</v>
      </c>
      <c r="O18" s="110">
        <v>1</v>
      </c>
      <c r="P18" s="110" t="s">
        <v>58</v>
      </c>
      <c r="Q18" s="110" t="s">
        <v>58</v>
      </c>
      <c r="R18" s="110">
        <v>1</v>
      </c>
      <c r="S18" s="110" t="s">
        <v>58</v>
      </c>
      <c r="T18" s="110" t="s">
        <v>58</v>
      </c>
      <c r="U18" s="110" t="s">
        <v>58</v>
      </c>
      <c r="V18" s="110">
        <v>0</v>
      </c>
      <c r="W18" s="110">
        <v>2</v>
      </c>
      <c r="X18" s="110" t="s">
        <v>58</v>
      </c>
      <c r="Y18" s="105">
        <v>10</v>
      </c>
      <c r="Z18" s="105">
        <v>3</v>
      </c>
      <c r="AA18" s="6">
        <f>Y18/$AA$1*100</f>
        <v>40</v>
      </c>
    </row>
    <row r="19" spans="1:32" x14ac:dyDescent="0.25">
      <c r="A19" s="1">
        <v>14</v>
      </c>
      <c r="B19" s="1" t="s">
        <v>87</v>
      </c>
      <c r="C19" s="105">
        <v>2</v>
      </c>
      <c r="D19" s="105" t="s">
        <v>74</v>
      </c>
      <c r="E19" s="110">
        <v>0</v>
      </c>
      <c r="F19" s="110">
        <v>1</v>
      </c>
      <c r="G19" s="110">
        <v>1</v>
      </c>
      <c r="H19" s="110">
        <v>1</v>
      </c>
      <c r="I19" s="110">
        <v>1</v>
      </c>
      <c r="J19" s="110">
        <v>2</v>
      </c>
      <c r="K19" s="110">
        <v>0</v>
      </c>
      <c r="L19" s="110">
        <v>2</v>
      </c>
      <c r="M19" s="110">
        <v>0</v>
      </c>
      <c r="N19" s="110">
        <v>1</v>
      </c>
      <c r="O19" s="110">
        <v>1</v>
      </c>
      <c r="P19" s="110">
        <v>0</v>
      </c>
      <c r="Q19" s="110">
        <v>1</v>
      </c>
      <c r="R19" s="110">
        <v>1</v>
      </c>
      <c r="S19" s="110">
        <v>0</v>
      </c>
      <c r="T19" s="110" t="s">
        <v>58</v>
      </c>
      <c r="U19" s="110" t="s">
        <v>58</v>
      </c>
      <c r="V19" s="110">
        <v>0</v>
      </c>
      <c r="W19" s="110">
        <v>2</v>
      </c>
      <c r="X19" s="110">
        <v>0</v>
      </c>
      <c r="Y19" s="105">
        <v>14</v>
      </c>
      <c r="Z19" s="105">
        <v>3</v>
      </c>
      <c r="AA19" s="6">
        <f>Y19/$AA$1*100</f>
        <v>56.000000000000007</v>
      </c>
      <c r="AC19" s="83" t="s">
        <v>52</v>
      </c>
      <c r="AD19" s="84"/>
      <c r="AE19" s="65" t="s">
        <v>51</v>
      </c>
      <c r="AF19" s="65" t="s">
        <v>50</v>
      </c>
    </row>
    <row r="20" spans="1:32" x14ac:dyDescent="0.25">
      <c r="A20" s="1">
        <v>15</v>
      </c>
      <c r="B20" s="1" t="s">
        <v>88</v>
      </c>
      <c r="C20" s="105">
        <v>1</v>
      </c>
      <c r="D20" s="105" t="s">
        <v>74</v>
      </c>
      <c r="E20" s="110">
        <v>1</v>
      </c>
      <c r="F20" s="110">
        <v>0</v>
      </c>
      <c r="G20" s="110">
        <v>1</v>
      </c>
      <c r="H20" s="110">
        <v>0</v>
      </c>
      <c r="I20" s="110">
        <v>1</v>
      </c>
      <c r="J20" s="110">
        <v>0</v>
      </c>
      <c r="K20" s="110">
        <v>0</v>
      </c>
      <c r="L20" s="110">
        <v>1</v>
      </c>
      <c r="M20" s="110">
        <v>0</v>
      </c>
      <c r="N20" s="110">
        <v>0</v>
      </c>
      <c r="O20" s="110">
        <v>1</v>
      </c>
      <c r="P20" s="110">
        <v>0</v>
      </c>
      <c r="Q20" s="110">
        <v>1</v>
      </c>
      <c r="R20" s="110">
        <v>1</v>
      </c>
      <c r="S20" s="110" t="s">
        <v>58</v>
      </c>
      <c r="T20" s="110" t="s">
        <v>58</v>
      </c>
      <c r="U20" s="110">
        <v>0</v>
      </c>
      <c r="V20" s="110" t="s">
        <v>58</v>
      </c>
      <c r="W20" s="110" t="s">
        <v>58</v>
      </c>
      <c r="X20" s="110" t="s">
        <v>58</v>
      </c>
      <c r="Y20" s="105">
        <v>7</v>
      </c>
      <c r="Z20" s="105">
        <v>2</v>
      </c>
      <c r="AA20" s="6">
        <f>Y20/$AA$1*100</f>
        <v>28.000000000000004</v>
      </c>
      <c r="AC20" s="91" t="s">
        <v>45</v>
      </c>
      <c r="AD20" s="93"/>
      <c r="AE20" s="71">
        <f>COUNTIF(AA6:AA25,"&gt;=85")</f>
        <v>0</v>
      </c>
      <c r="AF20" s="71">
        <f>AE20/AC1*100</f>
        <v>0</v>
      </c>
    </row>
    <row r="21" spans="1:32" x14ac:dyDescent="0.25">
      <c r="A21" s="1">
        <v>16</v>
      </c>
      <c r="B21" s="1" t="s">
        <v>89</v>
      </c>
      <c r="C21" s="105">
        <v>1</v>
      </c>
      <c r="D21" s="105" t="s">
        <v>74</v>
      </c>
      <c r="E21" s="110">
        <v>1</v>
      </c>
      <c r="F21" s="110">
        <v>1</v>
      </c>
      <c r="G21" s="110">
        <v>1</v>
      </c>
      <c r="H21" s="110">
        <v>1</v>
      </c>
      <c r="I21" s="110" t="s">
        <v>58</v>
      </c>
      <c r="J21" s="110">
        <v>1</v>
      </c>
      <c r="K21" s="110">
        <v>0</v>
      </c>
      <c r="L21" s="110">
        <v>2</v>
      </c>
      <c r="M21" s="110" t="s">
        <v>58</v>
      </c>
      <c r="N21" s="110">
        <v>0</v>
      </c>
      <c r="O21" s="110">
        <v>1</v>
      </c>
      <c r="P21" s="110">
        <v>1</v>
      </c>
      <c r="Q21" s="110">
        <v>1</v>
      </c>
      <c r="R21" s="110">
        <v>1</v>
      </c>
      <c r="S21" s="110" t="s">
        <v>58</v>
      </c>
      <c r="T21" s="110">
        <v>1</v>
      </c>
      <c r="U21" s="110" t="s">
        <v>58</v>
      </c>
      <c r="V21" s="110" t="s">
        <v>58</v>
      </c>
      <c r="W21" s="110" t="s">
        <v>58</v>
      </c>
      <c r="X21" s="110" t="s">
        <v>58</v>
      </c>
      <c r="Y21" s="105">
        <v>12</v>
      </c>
      <c r="Z21" s="105">
        <v>3</v>
      </c>
      <c r="AA21" s="6">
        <f>Y21/$AA$1*100</f>
        <v>48</v>
      </c>
      <c r="AC21" s="91" t="s">
        <v>46</v>
      </c>
      <c r="AD21" s="92"/>
      <c r="AE21" s="71">
        <f>COUNTIF(AA6:AA25,"&gt;=75")-AE20</f>
        <v>0</v>
      </c>
      <c r="AF21" s="71">
        <f>AE21/AC1*100</f>
        <v>0</v>
      </c>
    </row>
    <row r="22" spans="1:32" x14ac:dyDescent="0.25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64"/>
      <c r="Z22" s="2"/>
      <c r="AA22" s="6"/>
      <c r="AC22" s="91" t="s">
        <v>47</v>
      </c>
      <c r="AD22" s="93"/>
      <c r="AE22" s="71">
        <f>COUNTIF(AA6:AA25,"&gt;=65")-AE21-AE20</f>
        <v>2</v>
      </c>
      <c r="AF22" s="71">
        <f>AE22/AC1*100</f>
        <v>12.5</v>
      </c>
    </row>
    <row r="23" spans="1:32" x14ac:dyDescent="0.25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64"/>
      <c r="Z23" s="2"/>
      <c r="AA23" s="6"/>
      <c r="AC23" s="91" t="s">
        <v>48</v>
      </c>
      <c r="AD23" s="93"/>
      <c r="AE23" s="71">
        <f>COUNTIF(AA6:AA25,"&gt;=50")-AE22-AE21-AE20</f>
        <v>5</v>
      </c>
      <c r="AF23" s="71">
        <f>AE23/AC1*100</f>
        <v>31.25</v>
      </c>
    </row>
    <row r="24" spans="1:32" x14ac:dyDescent="0.25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4"/>
      <c r="Z24" s="2"/>
      <c r="AA24" s="6"/>
      <c r="AC24" s="91" t="s">
        <v>49</v>
      </c>
      <c r="AD24" s="93"/>
      <c r="AE24" s="71">
        <f>COUNTIF(AA6:AA25,"&lt;50")</f>
        <v>9</v>
      </c>
      <c r="AF24" s="71">
        <f>AE24/AC1*100</f>
        <v>56.25</v>
      </c>
    </row>
    <row r="25" spans="1:32" x14ac:dyDescent="0.25">
      <c r="A25" s="1">
        <v>33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64"/>
      <c r="Z25" s="2"/>
      <c r="AA25" s="6"/>
    </row>
    <row r="26" spans="1:32" x14ac:dyDescent="0.25">
      <c r="A26" s="1"/>
      <c r="B26" s="1"/>
      <c r="C26" s="2"/>
      <c r="D26" s="2"/>
      <c r="E26" s="7">
        <f>AVERAGE(E6:E25)/E1*100</f>
        <v>68.75</v>
      </c>
      <c r="F26" s="7">
        <f>AVERAGE(F6:F25)/F1*100</f>
        <v>81.25</v>
      </c>
      <c r="G26" s="7">
        <f>AVERAGE(G6:G25)/G1*100</f>
        <v>100</v>
      </c>
      <c r="H26" s="7">
        <f>AVERAGE(H6:H25)/H1*100</f>
        <v>81.25</v>
      </c>
      <c r="I26" s="7">
        <f>AVERAGE(I6:I25)/I1*100</f>
        <v>100</v>
      </c>
      <c r="J26" s="7">
        <f>AVERAGE(J6:J25)/J1*100</f>
        <v>61.53846153846154</v>
      </c>
      <c r="K26" s="7">
        <f>AVERAGE(K6:K25)/K1*100</f>
        <v>30.76923076923077</v>
      </c>
      <c r="L26" s="7">
        <f>AVERAGE(L6:L25)/L1*100</f>
        <v>81.25</v>
      </c>
      <c r="M26" s="7">
        <f>AVERAGE(M6:M25)/M1*100</f>
        <v>40</v>
      </c>
      <c r="N26" s="7">
        <f>AVERAGE(N6:N25)/N1*100</f>
        <v>68.75</v>
      </c>
      <c r="O26" s="7">
        <f>AVERAGE(O6:O25)/O1*100</f>
        <v>100</v>
      </c>
      <c r="P26" s="7">
        <f>AVERAGE(P6:P25)/P1*100</f>
        <v>57.142857142857139</v>
      </c>
      <c r="Q26" s="7">
        <f>AVERAGE(Q6:Q25)/Q1*100</f>
        <v>91.666666666666657</v>
      </c>
      <c r="R26" s="7">
        <f>AVERAGE(R6:R25)/R1*100</f>
        <v>87.5</v>
      </c>
      <c r="S26" s="7">
        <f>AVERAGE(S6:S25)/S1*100</f>
        <v>25</v>
      </c>
      <c r="T26" s="7">
        <f>AVERAGE(T6:T25)/T1*100</f>
        <v>100</v>
      </c>
      <c r="U26" s="7">
        <f>AVERAGE(U6:U25)/U1*100</f>
        <v>20</v>
      </c>
      <c r="V26" s="7">
        <f>AVERAGE(V6:V25)/V1*100</f>
        <v>0</v>
      </c>
      <c r="W26" s="7">
        <f>AVERAGE(W6:W25)/W1*100</f>
        <v>71.428571428571431</v>
      </c>
      <c r="X26" s="7">
        <f>AVERAGE(X6:X25)/X1*100</f>
        <v>0</v>
      </c>
      <c r="Y26" s="36">
        <f>AVERAGE(Y6:Y25)</f>
        <v>12.375</v>
      </c>
      <c r="Z26" s="36">
        <f>AVERAGE(Z6:Z25)</f>
        <v>3.3125</v>
      </c>
      <c r="AA26" s="36">
        <f>AVERAGE(AA6:AA25)</f>
        <v>49.5</v>
      </c>
      <c r="AC26" s="28"/>
      <c r="AD26" s="28"/>
      <c r="AE26" s="28"/>
    </row>
    <row r="27" spans="1:32" s="28" customFormat="1" x14ac:dyDescent="0.25">
      <c r="C27" s="37"/>
      <c r="D27" s="37"/>
      <c r="Y27" s="38"/>
      <c r="Z27" s="37"/>
      <c r="AC27"/>
      <c r="AD27"/>
      <c r="AE27"/>
    </row>
    <row r="28" spans="1:32" ht="322.5" customHeight="1" x14ac:dyDescent="0.25">
      <c r="E28" s="72" t="str">
        <f>'2'!B3</f>
        <v xml:space="preserve">1. 1. Развитие представлений о числе и числовых системах от натуральных до действительных чисел. Оперировать на базовом уровне понятиями «обыкновенная дробь», «смешанное число», «десятичная дробь»  </v>
      </c>
      <c r="F28" s="72" t="str">
        <f>'2'!B4</f>
        <v xml:space="preserve">2. 2. Овладение приёмами решения уравнений, систем уравнений. Оперировать на базовом уровне понятиями «уравнение», «корень уравнения»; решать линейные и квадратные уравнения / решать квадратные уравнения и уравнения, сводимые к ним с помощью тождественных преобразований  </v>
      </c>
      <c r="G28" s="72" t="str">
        <f>'2'!B5</f>
        <v xml:space="preserve">3. 3. Развитие умений применять изученные понятия, результаты, методы для задач практического характера и задач из смежных дисциплин. Составлять числовые выражения при решении практических задач  </v>
      </c>
      <c r="H28" s="72" t="str">
        <f>'2'!B6</f>
        <v xml:space="preserve">4. 4. Развитие представлений о числе и числовых системах от натуральных до действительных чисел. Знать свойства чисел и арифметических действий  </v>
      </c>
      <c r="I28" s="72" t="str">
        <f>'2'!B7</f>
        <v xml:space="preserve">5. 5. Овладение системой функциональных понятий, развитие умения использовать функционально-графические представления. Строить график линейной функции  </v>
      </c>
      <c r="J28" s="72" t="str">
        <f>'2'!B8</f>
        <v>6. 6. Развитие умения применять изученные понятия, результаты, методы для задач практического характера и задач из смежных дисциплин, умения извлекать информацию, представленную в таблицах, на диаграммах, графиках. Читать информацию, представленную в виде таблицы, диаграммы, графика; использовать графики реальных процессов и зависимостей для определения их свойств / извлекать, интерпретировать информацию, представленную в таблицах и на диаграммах, отражающую характеристики реальных процессов</v>
      </c>
      <c r="K28" s="72" t="str">
        <f>'2'!B9</f>
        <v xml:space="preserve">7. 7. Умения извлекать информацию, представленную в таблицах, на диаграммах, графиках, описывать и анализировать массивы данных с помощью подходящих статистических характеристик. Читать информацию, представленную в виде таблицы, диаграммы, графика  </v>
      </c>
      <c r="L28" s="72" t="str">
        <f>'2'!B10</f>
        <v xml:space="preserve">8. 8. Развитие представлений о числе и числовых системах от натуральных до действительных чисел.      Оценивать значение квадратного корня из положительного числа / знать геометрическую интерпретацию целых, рациональных, действительных чисел  </v>
      </c>
      <c r="M28" s="72" t="str">
        <f>'2'!B11</f>
        <v xml:space="preserve">9. 9. Овладение символьным языком алгебры. Выполнять несложные преобразования дробно-линейных выражений, использовать формулы сокращённого умножения  </v>
      </c>
      <c r="N28" s="72" t="str">
        <f>'2'!B12</f>
        <v xml:space="preserve">10. 10. Формирование представлений о простейших вероятностных моделях. Оценивать вероятность события в простейших случаях / оценивать вероятность реальных событий и явлений в различных ситуациях  </v>
      </c>
      <c r="O28" s="72" t="str">
        <f>'2'!B13</f>
        <v xml:space="preserve">11. 11.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покупки; находить процент от числа, число по проценту от него, процентное отношение двух чисел, процентное снижение или процентное повышение величины  </v>
      </c>
      <c r="P28" s="72" t="str">
        <f>'2'!B14</f>
        <v xml:space="preserve">12. 12.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извлекать информацию о геометрических фигурах, представленную на чертежах в явном виде, применять для решения задач геометрические факты  </v>
      </c>
      <c r="Q28" s="72" t="str">
        <f>'2'!B15</f>
        <v xml:space="preserve">13. 13.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применять для решения задач геометрические факты  </v>
      </c>
      <c r="R28" s="72" t="str">
        <f>'2'!B16</f>
        <v xml:space="preserve">14. 14. Овладение геометрическим языком;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приводить примеры и контрпримеры для подтверждения высказываний  </v>
      </c>
      <c r="S28" s="72" t="str">
        <f>'2'!B17</f>
        <v xml:space="preserve">15. 15. Развитие умений моделировать реальные ситуации на языке геометрии, исследовать построенную модель с использованием геометрических понятий и теорем, аппарата алгебры.     Использовать свойства геометрических фигур для решения задач практического содержания  </v>
      </c>
      <c r="T28" s="72" t="str">
        <f>'2'!B18</f>
        <v xml:space="preserve">16.1. 16.1.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v>
      </c>
      <c r="U28" s="72" t="str">
        <f>'2'!B19</f>
        <v xml:space="preserve">16.2. 16.2.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v>
      </c>
      <c r="V28" s="72" t="str">
        <f>'2'!B20</f>
        <v xml:space="preserve">17. 17.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 / применять геометрические факты для решения задач, в том числе предполагающих несколько шагов решения  </v>
      </c>
      <c r="W28" s="72" t="str">
        <f>'2'!B21</f>
        <v>18. 18. Развитие умения применять изученные понятия, результаты, методы для решения задач практического характера, умений моделировать реальные ситуации на языке алгебры, исследовать построенные модели с использованием аппарата алгебры. Решать задачи разных типов (на производительность, движение) / решать простые и сложные задачи разных типов, выбирать соответствующие уравнения или системы уравнений для составления математической модели заданной реальной ситуации или прикладной задачи</v>
      </c>
      <c r="X28" s="72" t="str">
        <f>'2'!B22</f>
        <v xml:space="preserve">19. 19. Развитие умений точно и грамотно выражать свои мысли с применением математической терминологии и символики, проводить классификации, логические обоснования, доказательства. Решать простые и сложные задачи разных типов, а также задачи повышенной трудности  </v>
      </c>
    </row>
    <row r="35" spans="3:4" x14ac:dyDescent="0.25">
      <c r="C35"/>
      <c r="D35"/>
    </row>
    <row r="36" spans="3:4" x14ac:dyDescent="0.25">
      <c r="C36"/>
      <c r="D36"/>
    </row>
    <row r="37" spans="3:4" x14ac:dyDescent="0.25">
      <c r="C37"/>
      <c r="D37"/>
    </row>
    <row r="38" spans="3:4" x14ac:dyDescent="0.25">
      <c r="C38"/>
      <c r="D38"/>
    </row>
    <row r="40" spans="3:4" x14ac:dyDescent="0.25">
      <c r="C40"/>
      <c r="D40"/>
    </row>
    <row r="41" spans="3:4" x14ac:dyDescent="0.25">
      <c r="C41"/>
      <c r="D41"/>
    </row>
    <row r="43" spans="3:4" x14ac:dyDescent="0.25">
      <c r="C43"/>
      <c r="D43"/>
    </row>
    <row r="44" spans="3:4" x14ac:dyDescent="0.25">
      <c r="C44"/>
      <c r="D44"/>
    </row>
    <row r="45" spans="3:4" x14ac:dyDescent="0.25">
      <c r="C45"/>
      <c r="D45"/>
    </row>
  </sheetData>
  <mergeCells count="25">
    <mergeCell ref="AC14:AD14"/>
    <mergeCell ref="AW1:AX1"/>
    <mergeCell ref="AW2:AX2"/>
    <mergeCell ref="A3:A5"/>
    <mergeCell ref="B3:B5"/>
    <mergeCell ref="C3:C5"/>
    <mergeCell ref="D3:D5"/>
    <mergeCell ref="E3:X3"/>
    <mergeCell ref="Y3:Y5"/>
    <mergeCell ref="Z3:Z5"/>
    <mergeCell ref="AA3:AA5"/>
    <mergeCell ref="AW3:AX3"/>
    <mergeCell ref="AW4:AX4"/>
    <mergeCell ref="AW5:AX5"/>
    <mergeCell ref="AC12:AD12"/>
    <mergeCell ref="AC13:AD13"/>
    <mergeCell ref="AC22:AD22"/>
    <mergeCell ref="AC23:AD23"/>
    <mergeCell ref="AC24:AD24"/>
    <mergeCell ref="AC15:AD15"/>
    <mergeCell ref="AC16:AD16"/>
    <mergeCell ref="AC17:AD17"/>
    <mergeCell ref="AC19:AD19"/>
    <mergeCell ref="AC20:AD20"/>
    <mergeCell ref="AC21:AD21"/>
  </mergeCells>
  <conditionalFormatting sqref="Z22:Z25">
    <cfRule type="cellIs" dxfId="19" priority="7" operator="equal">
      <formula>3</formula>
    </cfRule>
    <cfRule type="cellIs" dxfId="18" priority="8" operator="equal">
      <formula>4</formula>
    </cfRule>
    <cfRule type="cellIs" dxfId="17" priority="9" operator="equal">
      <formula>2</formula>
    </cfRule>
    <cfRule type="cellIs" dxfId="16" priority="10" operator="equal">
      <formula>5</formula>
    </cfRule>
  </conditionalFormatting>
  <conditionalFormatting sqref="E26:X26">
    <cfRule type="cellIs" dxfId="15" priority="5" operator="lessThan">
      <formula>50</formula>
    </cfRule>
    <cfRule type="cellIs" dxfId="14" priority="6" operator="lessThan">
      <formula>50</formula>
    </cfRule>
  </conditionalFormatting>
  <conditionalFormatting sqref="Z6:Z21">
    <cfRule type="cellIs" dxfId="13" priority="1" operator="equal">
      <formula>3</formula>
    </cfRule>
    <cfRule type="cellIs" dxfId="12" priority="2" operator="equal">
      <formula>4</formula>
    </cfRule>
    <cfRule type="cellIs" dxfId="11" priority="3" operator="equal">
      <formula>2</formula>
    </cfRule>
    <cfRule type="cellIs" dxfId="10" priority="4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zoomScale="70" zoomScaleNormal="70" workbookViewId="0">
      <selection activeCell="S25" sqref="S25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4" width="6.7109375" customWidth="1"/>
    <col min="25" max="25" width="7.5703125" style="30" customWidth="1"/>
    <col min="26" max="26" width="8.7109375" style="3" bestFit="1" customWidth="1"/>
    <col min="29" max="48" width="7.28515625" customWidth="1"/>
  </cols>
  <sheetData>
    <row r="1" spans="1:50" x14ac:dyDescent="0.25">
      <c r="D1" s="31" t="s">
        <v>35</v>
      </c>
      <c r="E1" s="4">
        <f>'1'!E1</f>
        <v>1</v>
      </c>
      <c r="F1" s="4">
        <f>'1'!F1</f>
        <v>1</v>
      </c>
      <c r="G1" s="4">
        <f>'1'!G1</f>
        <v>1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2</v>
      </c>
      <c r="M1" s="4">
        <f>'1'!M1</f>
        <v>1</v>
      </c>
      <c r="N1" s="4">
        <f>'1'!N1</f>
        <v>1</v>
      </c>
      <c r="O1" s="4">
        <f>'1'!O1</f>
        <v>1</v>
      </c>
      <c r="P1" s="4">
        <f>'1'!P1</f>
        <v>1</v>
      </c>
      <c r="Q1" s="4">
        <f>'1'!Q1</f>
        <v>1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1</v>
      </c>
      <c r="V1" s="4">
        <f>'1'!V1</f>
        <v>1</v>
      </c>
      <c r="W1" s="4">
        <f>'1'!W1</f>
        <v>2</v>
      </c>
      <c r="X1" s="4">
        <f>'1'!X1</f>
        <v>2</v>
      </c>
      <c r="AA1" s="5">
        <f>SUM(E1:X1)</f>
        <v>25</v>
      </c>
      <c r="AC1" s="73">
        <v>15</v>
      </c>
      <c r="AW1" s="91" t="s">
        <v>10</v>
      </c>
      <c r="AX1" s="92"/>
    </row>
    <row r="2" spans="1:50" x14ac:dyDescent="0.25">
      <c r="AC2" s="2">
        <f>COUNTIF(E6:E24,E1)</f>
        <v>15</v>
      </c>
      <c r="AD2" s="2">
        <f>COUNTIF(F6:F24,F1)</f>
        <v>14</v>
      </c>
      <c r="AE2" s="2">
        <f>COUNTIF(G6:G24,G1)</f>
        <v>14</v>
      </c>
      <c r="AF2" s="2">
        <f>COUNTIF(H6:H24,H1)</f>
        <v>15</v>
      </c>
      <c r="AG2" s="2">
        <f>COUNTIF(I6:I24,I1)</f>
        <v>14</v>
      </c>
      <c r="AH2" s="2">
        <f>COUNTIF(J6:J24,J1)</f>
        <v>2</v>
      </c>
      <c r="AI2" s="2">
        <f>COUNTIF(K6:K24,K1)</f>
        <v>0</v>
      </c>
      <c r="AJ2" s="2">
        <f>COUNTIF(L6:L24,L1)</f>
        <v>15</v>
      </c>
      <c r="AK2" s="2">
        <f>COUNTIF(M6:M24,M1)</f>
        <v>7</v>
      </c>
      <c r="AL2" s="2">
        <f>COUNTIF(N6:N24,N1)</f>
        <v>10</v>
      </c>
      <c r="AM2" s="2">
        <f>COUNTIF(O6:O24,O1)</f>
        <v>0</v>
      </c>
      <c r="AN2" s="2">
        <f>COUNTIF(P6:P24,P1)</f>
        <v>0</v>
      </c>
      <c r="AO2" s="2">
        <f>COUNTIF(Q6:Q24,Q1)</f>
        <v>14</v>
      </c>
      <c r="AP2" s="2">
        <f>COUNTIF(R6:R24,R1)</f>
        <v>14</v>
      </c>
      <c r="AQ2" s="2">
        <f>COUNTIF(S6:S24,S1)</f>
        <v>2</v>
      </c>
      <c r="AR2" s="2">
        <f>COUNTIF(T6:T24,T1)</f>
        <v>2</v>
      </c>
      <c r="AS2" s="2">
        <f>COUNTIF(U6:U24,U1)</f>
        <v>2</v>
      </c>
      <c r="AT2" s="2">
        <f>COUNTIF(V6:V24,V1)</f>
        <v>0</v>
      </c>
      <c r="AU2" s="2">
        <f>COUNTIF(W6:W24,W1)</f>
        <v>0</v>
      </c>
      <c r="AV2" s="2">
        <f>COUNTIF(X6:X24,X1)</f>
        <v>0</v>
      </c>
      <c r="AW2" s="91" t="s">
        <v>11</v>
      </c>
      <c r="AX2" s="92"/>
    </row>
    <row r="3" spans="1:50" x14ac:dyDescent="0.25">
      <c r="A3" s="74" t="s">
        <v>0</v>
      </c>
      <c r="B3" s="74" t="s">
        <v>1</v>
      </c>
      <c r="C3" s="74" t="s">
        <v>3</v>
      </c>
      <c r="D3" s="74" t="s">
        <v>36</v>
      </c>
      <c r="E3" s="77" t="s">
        <v>6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80" t="s">
        <v>4</v>
      </c>
      <c r="Z3" s="80" t="s">
        <v>5</v>
      </c>
      <c r="AA3" s="74" t="s">
        <v>7</v>
      </c>
      <c r="AC3" s="2">
        <f t="shared" ref="AC3:AV3" si="0">$AC$1-AC2-AC5-AC4</f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13</v>
      </c>
      <c r="AI3" s="2">
        <f t="shared" si="0"/>
        <v>6</v>
      </c>
      <c r="AJ3" s="2">
        <f t="shared" si="0"/>
        <v>0</v>
      </c>
      <c r="AK3" s="2">
        <f t="shared" si="0"/>
        <v>4</v>
      </c>
      <c r="AL3" s="2">
        <f t="shared" si="0"/>
        <v>4</v>
      </c>
      <c r="AM3" s="2">
        <f t="shared" si="0"/>
        <v>1</v>
      </c>
      <c r="AN3" s="2">
        <f t="shared" si="0"/>
        <v>1</v>
      </c>
      <c r="AO3" s="2">
        <f t="shared" si="0"/>
        <v>0</v>
      </c>
      <c r="AP3" s="2">
        <f t="shared" si="0"/>
        <v>0</v>
      </c>
      <c r="AQ3" s="2">
        <f t="shared" si="0"/>
        <v>13</v>
      </c>
      <c r="AR3" s="2">
        <f t="shared" si="0"/>
        <v>8</v>
      </c>
      <c r="AS3" s="2">
        <f t="shared" si="0"/>
        <v>9</v>
      </c>
      <c r="AT3" s="2">
        <f t="shared" si="0"/>
        <v>13</v>
      </c>
      <c r="AU3" s="2">
        <f t="shared" si="0"/>
        <v>15</v>
      </c>
      <c r="AV3" s="2">
        <f t="shared" si="0"/>
        <v>15</v>
      </c>
      <c r="AW3" s="91" t="s">
        <v>12</v>
      </c>
      <c r="AX3" s="92"/>
    </row>
    <row r="4" spans="1:50" x14ac:dyDescent="0.25">
      <c r="A4" s="75"/>
      <c r="B4" s="75"/>
      <c r="C4" s="75"/>
      <c r="D4" s="7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1"/>
      <c r="Z4" s="81"/>
      <c r="AA4" s="75"/>
      <c r="AC4" s="2">
        <f>COUNTIF(E6:E24,"=N  ")</f>
        <v>0</v>
      </c>
      <c r="AD4" s="2">
        <f>COUNTIF(F6:F24,"=N  ")</f>
        <v>0</v>
      </c>
      <c r="AE4" s="2">
        <f>COUNTIF(G6:G24,"=N  ")</f>
        <v>0</v>
      </c>
      <c r="AF4" s="2">
        <f>COUNTIF(H6:H24,"=N  ")</f>
        <v>0</v>
      </c>
      <c r="AG4" s="2">
        <f>COUNTIF(I6:I24,"=N  ")</f>
        <v>0</v>
      </c>
      <c r="AH4" s="2">
        <f>COUNTIF(J6:J24,"=N  ")</f>
        <v>0</v>
      </c>
      <c r="AI4" s="2">
        <f>COUNTIF(K6:K24,"=N  ")</f>
        <v>0</v>
      </c>
      <c r="AJ4" s="2">
        <f>COUNTIF(L6:L24,"=N  ")</f>
        <v>0</v>
      </c>
      <c r="AK4" s="2">
        <f>COUNTIF(M6:M24,"=N  ")</f>
        <v>0</v>
      </c>
      <c r="AL4" s="2">
        <f>COUNTIF(N6:N24,"=N  ")</f>
        <v>0</v>
      </c>
      <c r="AM4" s="2">
        <f>COUNTIF(O6:O24,"=N  ")</f>
        <v>0</v>
      </c>
      <c r="AN4" s="2">
        <f>COUNTIF(P6:P24,"=N  ")</f>
        <v>0</v>
      </c>
      <c r="AO4" s="2">
        <f>COUNTIF(Q6:Q24,"=N  ")</f>
        <v>0</v>
      </c>
      <c r="AP4" s="2">
        <f>COUNTIF(R6:R24,"=N  ")</f>
        <v>0</v>
      </c>
      <c r="AQ4" s="2">
        <f>COUNTIF(S6:S24,"=N  ")</f>
        <v>0</v>
      </c>
      <c r="AR4" s="2">
        <f>COUNTIF(T6:T24,"=N  ")</f>
        <v>0</v>
      </c>
      <c r="AS4" s="2">
        <f>COUNTIF(U6:U24,"=N  ")</f>
        <v>0</v>
      </c>
      <c r="AT4" s="2">
        <f>COUNTIF(V6:V24,"=N  ")</f>
        <v>0</v>
      </c>
      <c r="AU4" s="2">
        <f>COUNTIF(W6:W24,"=N  ")</f>
        <v>0</v>
      </c>
      <c r="AV4" s="2">
        <f>COUNTIF(X6:X24,"=N  ")</f>
        <v>0</v>
      </c>
      <c r="AW4" s="91" t="s">
        <v>9</v>
      </c>
      <c r="AX4" s="92"/>
    </row>
    <row r="5" spans="1:50" x14ac:dyDescent="0.25">
      <c r="A5" s="76"/>
      <c r="B5" s="76"/>
      <c r="C5" s="76"/>
      <c r="D5" s="7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103">
        <v>16.100000000000001</v>
      </c>
      <c r="U5" s="104">
        <v>16.2</v>
      </c>
      <c r="V5" s="2">
        <v>17</v>
      </c>
      <c r="W5" s="2">
        <v>18</v>
      </c>
      <c r="X5" s="2">
        <v>19</v>
      </c>
      <c r="Y5" s="82"/>
      <c r="Z5" s="82"/>
      <c r="AA5" s="76"/>
      <c r="AC5" s="2">
        <f>COUNTIF(E6:E24,"=0")</f>
        <v>0</v>
      </c>
      <c r="AD5" s="2">
        <f>COUNTIF(F6:F24,"=0")</f>
        <v>1</v>
      </c>
      <c r="AE5" s="2">
        <f>COUNTIF(G6:G24,"=0")</f>
        <v>1</v>
      </c>
      <c r="AF5" s="2">
        <f>COUNTIF(H6:H24,"=0")</f>
        <v>0</v>
      </c>
      <c r="AG5" s="2">
        <f>COUNTIF(I6:I24,"=0")</f>
        <v>1</v>
      </c>
      <c r="AH5" s="2">
        <f>COUNTIF(J6:J24,"=0")</f>
        <v>0</v>
      </c>
      <c r="AI5" s="2">
        <f>COUNTIF(K6:K24,"=0")</f>
        <v>9</v>
      </c>
      <c r="AJ5" s="2">
        <f>COUNTIF(L6:L24,"=0")</f>
        <v>0</v>
      </c>
      <c r="AK5" s="2">
        <f>COUNTIF(M6:M24,"=0")</f>
        <v>4</v>
      </c>
      <c r="AL5" s="2">
        <f>COUNTIF(N6:N24,"=0")</f>
        <v>1</v>
      </c>
      <c r="AM5" s="2">
        <f>COUNTIF(O6:O24,"=0")</f>
        <v>14</v>
      </c>
      <c r="AN5" s="2">
        <f>COUNTIF(P6:P24,"=0")</f>
        <v>14</v>
      </c>
      <c r="AO5" s="2">
        <f>COUNTIF(Q6:Q24,"=0")</f>
        <v>1</v>
      </c>
      <c r="AP5" s="2">
        <f>COUNTIF(R6:R24,"=0")</f>
        <v>1</v>
      </c>
      <c r="AQ5" s="2">
        <f>COUNTIF(S6:S24,"=0")</f>
        <v>0</v>
      </c>
      <c r="AR5" s="2">
        <f>COUNTIF(T6:T24,"=0")</f>
        <v>5</v>
      </c>
      <c r="AS5" s="2">
        <f>COUNTIF(U6:U24,"=0")</f>
        <v>4</v>
      </c>
      <c r="AT5" s="2">
        <f>COUNTIF(V6:V24,"=0")</f>
        <v>2</v>
      </c>
      <c r="AU5" s="2">
        <f>COUNTIF(W6:W24,"=0")</f>
        <v>0</v>
      </c>
      <c r="AV5" s="2">
        <f>COUNTIF(X6:X24,"=0")</f>
        <v>0</v>
      </c>
      <c r="AW5" s="91" t="s">
        <v>8</v>
      </c>
      <c r="AX5" s="92"/>
    </row>
    <row r="6" spans="1:50" x14ac:dyDescent="0.25">
      <c r="A6" s="1">
        <v>1</v>
      </c>
      <c r="B6" s="1" t="s">
        <v>90</v>
      </c>
      <c r="C6" s="105">
        <v>2</v>
      </c>
      <c r="D6" s="105" t="s">
        <v>91</v>
      </c>
      <c r="E6" s="105">
        <v>1</v>
      </c>
      <c r="F6" s="105">
        <v>1</v>
      </c>
      <c r="G6" s="105">
        <v>1</v>
      </c>
      <c r="H6" s="105">
        <v>1</v>
      </c>
      <c r="I6" s="105">
        <v>1</v>
      </c>
      <c r="J6" s="105">
        <v>1</v>
      </c>
      <c r="K6" s="105">
        <v>0</v>
      </c>
      <c r="L6" s="105">
        <v>2</v>
      </c>
      <c r="M6" s="105">
        <v>1</v>
      </c>
      <c r="N6" s="105">
        <v>1</v>
      </c>
      <c r="O6" s="105">
        <v>0</v>
      </c>
      <c r="P6" s="105">
        <v>0</v>
      </c>
      <c r="Q6" s="105">
        <v>1</v>
      </c>
      <c r="R6" s="105">
        <v>1</v>
      </c>
      <c r="S6" s="105" t="s">
        <v>58</v>
      </c>
      <c r="T6" s="105">
        <v>0</v>
      </c>
      <c r="U6" s="105">
        <v>0</v>
      </c>
      <c r="V6" s="105" t="s">
        <v>58</v>
      </c>
      <c r="W6" s="105" t="s">
        <v>58</v>
      </c>
      <c r="X6" s="105" t="s">
        <v>58</v>
      </c>
      <c r="Y6" s="105">
        <v>12</v>
      </c>
      <c r="Z6" s="105">
        <v>3</v>
      </c>
      <c r="AA6" s="6">
        <f>Y6/$AA$1*100</f>
        <v>48</v>
      </c>
    </row>
    <row r="7" spans="1:50" x14ac:dyDescent="0.25">
      <c r="A7" s="1">
        <v>2</v>
      </c>
      <c r="B7" s="1" t="s">
        <v>92</v>
      </c>
      <c r="C7" s="105">
        <v>2</v>
      </c>
      <c r="D7" s="105" t="s">
        <v>91</v>
      </c>
      <c r="E7" s="105">
        <v>1</v>
      </c>
      <c r="F7" s="105">
        <v>1</v>
      </c>
      <c r="G7" s="105">
        <v>1</v>
      </c>
      <c r="H7" s="105">
        <v>1</v>
      </c>
      <c r="I7" s="105">
        <v>1</v>
      </c>
      <c r="J7" s="105" t="s">
        <v>58</v>
      </c>
      <c r="K7" s="105" t="s">
        <v>58</v>
      </c>
      <c r="L7" s="105">
        <v>2</v>
      </c>
      <c r="M7" s="105">
        <v>1</v>
      </c>
      <c r="N7" s="105">
        <v>1</v>
      </c>
      <c r="O7" s="105">
        <v>0</v>
      </c>
      <c r="P7" s="105">
        <v>0</v>
      </c>
      <c r="Q7" s="105">
        <v>1</v>
      </c>
      <c r="R7" s="105">
        <v>1</v>
      </c>
      <c r="S7" s="105" t="s">
        <v>58</v>
      </c>
      <c r="T7" s="105" t="s">
        <v>58</v>
      </c>
      <c r="U7" s="105" t="s">
        <v>58</v>
      </c>
      <c r="V7" s="105" t="s">
        <v>58</v>
      </c>
      <c r="W7" s="105" t="s">
        <v>58</v>
      </c>
      <c r="X7" s="105" t="s">
        <v>58</v>
      </c>
      <c r="Y7" s="105">
        <v>11</v>
      </c>
      <c r="Z7" s="105">
        <v>3</v>
      </c>
      <c r="AA7" s="6">
        <f>Y7/$AA$1*100</f>
        <v>44</v>
      </c>
      <c r="AC7" s="67" t="s">
        <v>13</v>
      </c>
      <c r="AD7" s="14">
        <f>COUNTIF(Z6:Z24,"=2")</f>
        <v>1</v>
      </c>
      <c r="AE7" s="15">
        <f>AD7/$AC$1*100</f>
        <v>6.666666666666667</v>
      </c>
    </row>
    <row r="8" spans="1:50" x14ac:dyDescent="0.25">
      <c r="A8" s="1">
        <v>3</v>
      </c>
      <c r="B8" s="1" t="s">
        <v>93</v>
      </c>
      <c r="C8" s="105">
        <v>2</v>
      </c>
      <c r="D8" s="105" t="s">
        <v>91</v>
      </c>
      <c r="E8" s="105">
        <v>1</v>
      </c>
      <c r="F8" s="105">
        <v>1</v>
      </c>
      <c r="G8" s="105">
        <v>1</v>
      </c>
      <c r="H8" s="105">
        <v>1</v>
      </c>
      <c r="I8" s="105">
        <v>0</v>
      </c>
      <c r="J8" s="105">
        <v>1</v>
      </c>
      <c r="K8" s="105">
        <v>0</v>
      </c>
      <c r="L8" s="105">
        <v>2</v>
      </c>
      <c r="M8" s="105" t="s">
        <v>58</v>
      </c>
      <c r="N8" s="105" t="s">
        <v>58</v>
      </c>
      <c r="O8" s="105" t="s">
        <v>58</v>
      </c>
      <c r="P8" s="105" t="s">
        <v>58</v>
      </c>
      <c r="Q8" s="105">
        <v>1</v>
      </c>
      <c r="R8" s="105">
        <v>1</v>
      </c>
      <c r="S8" s="105" t="s">
        <v>58</v>
      </c>
      <c r="T8" s="105" t="s">
        <v>58</v>
      </c>
      <c r="U8" s="105" t="s">
        <v>58</v>
      </c>
      <c r="V8" s="105" t="s">
        <v>58</v>
      </c>
      <c r="W8" s="105" t="s">
        <v>58</v>
      </c>
      <c r="X8" s="105" t="s">
        <v>58</v>
      </c>
      <c r="Y8" s="105">
        <v>9</v>
      </c>
      <c r="Z8" s="105">
        <v>3</v>
      </c>
      <c r="AA8" s="6">
        <f>Y8/$AA$1*100</f>
        <v>36</v>
      </c>
      <c r="AC8" s="68" t="s">
        <v>14</v>
      </c>
      <c r="AD8" s="8">
        <f>COUNTIF(Z6:Z24,"=3")</f>
        <v>13</v>
      </c>
      <c r="AE8" s="13">
        <f>AD8/$AC$1*100</f>
        <v>86.666666666666671</v>
      </c>
    </row>
    <row r="9" spans="1:50" x14ac:dyDescent="0.25">
      <c r="A9" s="1">
        <v>4</v>
      </c>
      <c r="B9" s="1" t="s">
        <v>94</v>
      </c>
      <c r="C9" s="105">
        <v>2</v>
      </c>
      <c r="D9" s="105" t="s">
        <v>91</v>
      </c>
      <c r="E9" s="105">
        <v>1</v>
      </c>
      <c r="F9" s="105">
        <v>1</v>
      </c>
      <c r="G9" s="105">
        <v>1</v>
      </c>
      <c r="H9" s="105">
        <v>1</v>
      </c>
      <c r="I9" s="105">
        <v>1</v>
      </c>
      <c r="J9" s="105">
        <v>2</v>
      </c>
      <c r="K9" s="105" t="s">
        <v>58</v>
      </c>
      <c r="L9" s="105">
        <v>2</v>
      </c>
      <c r="M9" s="105">
        <v>1</v>
      </c>
      <c r="N9" s="105">
        <v>1</v>
      </c>
      <c r="O9" s="105">
        <v>0</v>
      </c>
      <c r="P9" s="105">
        <v>0</v>
      </c>
      <c r="Q9" s="105">
        <v>1</v>
      </c>
      <c r="R9" s="105">
        <v>1</v>
      </c>
      <c r="S9" s="105" t="s">
        <v>58</v>
      </c>
      <c r="T9" s="105">
        <v>0</v>
      </c>
      <c r="U9" s="105">
        <v>0</v>
      </c>
      <c r="V9" s="105" t="s">
        <v>58</v>
      </c>
      <c r="W9" s="105" t="s">
        <v>58</v>
      </c>
      <c r="X9" s="105" t="s">
        <v>58</v>
      </c>
      <c r="Y9" s="105">
        <v>13</v>
      </c>
      <c r="Z9" s="105">
        <v>3</v>
      </c>
      <c r="AA9" s="6">
        <f>Y9/$AA$1*100</f>
        <v>52</v>
      </c>
      <c r="AC9" s="69" t="s">
        <v>15</v>
      </c>
      <c r="AD9" s="11">
        <f>COUNTIF(Z6:Z24,"=4")</f>
        <v>1</v>
      </c>
      <c r="AE9" s="12">
        <f>AD9/$AC$1*100</f>
        <v>6.666666666666667</v>
      </c>
    </row>
    <row r="10" spans="1:50" x14ac:dyDescent="0.25">
      <c r="A10" s="1">
        <v>5</v>
      </c>
      <c r="B10" s="1" t="s">
        <v>95</v>
      </c>
      <c r="C10" s="105">
        <v>2</v>
      </c>
      <c r="D10" s="105" t="s">
        <v>91</v>
      </c>
      <c r="E10" s="105">
        <v>1</v>
      </c>
      <c r="F10" s="105">
        <v>1</v>
      </c>
      <c r="G10" s="105">
        <v>1</v>
      </c>
      <c r="H10" s="105">
        <v>1</v>
      </c>
      <c r="I10" s="105">
        <v>1</v>
      </c>
      <c r="J10" s="105">
        <v>2</v>
      </c>
      <c r="K10" s="105">
        <v>0</v>
      </c>
      <c r="L10" s="105">
        <v>2</v>
      </c>
      <c r="M10" s="105">
        <v>0</v>
      </c>
      <c r="N10" s="105">
        <v>1</v>
      </c>
      <c r="O10" s="105">
        <v>0</v>
      </c>
      <c r="P10" s="105">
        <v>0</v>
      </c>
      <c r="Q10" s="105">
        <v>1</v>
      </c>
      <c r="R10" s="105">
        <v>1</v>
      </c>
      <c r="S10" s="105">
        <v>2</v>
      </c>
      <c r="T10" s="105">
        <v>0</v>
      </c>
      <c r="U10" s="105">
        <v>1</v>
      </c>
      <c r="V10" s="105">
        <v>0</v>
      </c>
      <c r="W10" s="105" t="s">
        <v>58</v>
      </c>
      <c r="X10" s="105" t="s">
        <v>58</v>
      </c>
      <c r="Y10" s="105">
        <v>15</v>
      </c>
      <c r="Z10" s="105">
        <v>4</v>
      </c>
      <c r="AA10" s="6">
        <f>Y10/$AA$1*100</f>
        <v>60</v>
      </c>
      <c r="AC10" s="70" t="s">
        <v>16</v>
      </c>
      <c r="AD10" s="9">
        <f>COUNTIF(Z6:Z24,"=5")</f>
        <v>0</v>
      </c>
      <c r="AE10" s="10">
        <f>AD10/$AC$1*100</f>
        <v>0</v>
      </c>
    </row>
    <row r="11" spans="1:50" x14ac:dyDescent="0.25">
      <c r="A11" s="1">
        <v>6</v>
      </c>
      <c r="B11" s="1" t="s">
        <v>96</v>
      </c>
      <c r="C11" s="105">
        <v>1</v>
      </c>
      <c r="D11" s="105" t="s">
        <v>91</v>
      </c>
      <c r="E11" s="105">
        <v>1</v>
      </c>
      <c r="F11" s="105">
        <v>1</v>
      </c>
      <c r="G11" s="105">
        <v>0</v>
      </c>
      <c r="H11" s="105">
        <v>1</v>
      </c>
      <c r="I11" s="105">
        <v>1</v>
      </c>
      <c r="J11" s="105">
        <v>1</v>
      </c>
      <c r="K11" s="105">
        <v>0</v>
      </c>
      <c r="L11" s="105">
        <v>2</v>
      </c>
      <c r="M11" s="105">
        <v>0</v>
      </c>
      <c r="N11" s="105">
        <v>1</v>
      </c>
      <c r="O11" s="105">
        <v>0</v>
      </c>
      <c r="P11" s="105">
        <v>0</v>
      </c>
      <c r="Q11" s="105">
        <v>1</v>
      </c>
      <c r="R11" s="105">
        <v>1</v>
      </c>
      <c r="S11" s="105">
        <v>2</v>
      </c>
      <c r="T11" s="105">
        <v>1</v>
      </c>
      <c r="U11" s="105">
        <v>1</v>
      </c>
      <c r="V11" s="105">
        <v>0</v>
      </c>
      <c r="W11" s="105" t="s">
        <v>58</v>
      </c>
      <c r="X11" s="105" t="s">
        <v>58</v>
      </c>
      <c r="Y11" s="105">
        <v>14</v>
      </c>
      <c r="Z11" s="105">
        <v>3</v>
      </c>
      <c r="AA11" s="6">
        <f>Y11/$AA$1*100</f>
        <v>56.000000000000007</v>
      </c>
    </row>
    <row r="12" spans="1:50" x14ac:dyDescent="0.25">
      <c r="A12" s="1">
        <v>7</v>
      </c>
      <c r="B12" s="1" t="s">
        <v>97</v>
      </c>
      <c r="C12" s="105">
        <v>1</v>
      </c>
      <c r="D12" s="105" t="s">
        <v>91</v>
      </c>
      <c r="E12" s="105">
        <v>1</v>
      </c>
      <c r="F12" s="105">
        <v>1</v>
      </c>
      <c r="G12" s="105">
        <v>1</v>
      </c>
      <c r="H12" s="105">
        <v>1</v>
      </c>
      <c r="I12" s="105">
        <v>1</v>
      </c>
      <c r="J12" s="105">
        <v>1</v>
      </c>
      <c r="K12" s="105">
        <v>0</v>
      </c>
      <c r="L12" s="105">
        <v>2</v>
      </c>
      <c r="M12" s="105">
        <v>0</v>
      </c>
      <c r="N12" s="105">
        <v>1</v>
      </c>
      <c r="O12" s="105">
        <v>0</v>
      </c>
      <c r="P12" s="105">
        <v>0</v>
      </c>
      <c r="Q12" s="105">
        <v>1</v>
      </c>
      <c r="R12" s="105">
        <v>1</v>
      </c>
      <c r="S12" s="105" t="s">
        <v>58</v>
      </c>
      <c r="T12" s="105" t="s">
        <v>58</v>
      </c>
      <c r="U12" s="105" t="s">
        <v>58</v>
      </c>
      <c r="V12" s="105" t="s">
        <v>58</v>
      </c>
      <c r="W12" s="105" t="s">
        <v>58</v>
      </c>
      <c r="X12" s="105" t="s">
        <v>58</v>
      </c>
      <c r="Y12" s="105">
        <v>11</v>
      </c>
      <c r="Z12" s="105">
        <v>3</v>
      </c>
      <c r="AA12" s="6">
        <f>Y12/$AA$1*100</f>
        <v>44</v>
      </c>
      <c r="AC12" s="86" t="s">
        <v>53</v>
      </c>
      <c r="AD12" s="86"/>
      <c r="AE12" s="66">
        <f>COUNTIF(AA6:AA24,100)</f>
        <v>0</v>
      </c>
    </row>
    <row r="13" spans="1:50" x14ac:dyDescent="0.25">
      <c r="A13" s="1">
        <v>8</v>
      </c>
      <c r="B13" s="1" t="s">
        <v>98</v>
      </c>
      <c r="C13" s="105">
        <v>1</v>
      </c>
      <c r="D13" s="105" t="s">
        <v>91</v>
      </c>
      <c r="E13" s="105">
        <v>1</v>
      </c>
      <c r="F13" s="105">
        <v>1</v>
      </c>
      <c r="G13" s="105">
        <v>1</v>
      </c>
      <c r="H13" s="105">
        <v>1</v>
      </c>
      <c r="I13" s="105">
        <v>1</v>
      </c>
      <c r="J13" s="105">
        <v>1</v>
      </c>
      <c r="K13" s="105">
        <v>0</v>
      </c>
      <c r="L13" s="105">
        <v>2</v>
      </c>
      <c r="M13" s="105">
        <v>0</v>
      </c>
      <c r="N13" s="105">
        <v>1</v>
      </c>
      <c r="O13" s="105">
        <v>0</v>
      </c>
      <c r="P13" s="105">
        <v>0</v>
      </c>
      <c r="Q13" s="105">
        <v>1</v>
      </c>
      <c r="R13" s="105">
        <v>1</v>
      </c>
      <c r="S13" s="105" t="s">
        <v>58</v>
      </c>
      <c r="T13" s="105" t="s">
        <v>58</v>
      </c>
      <c r="U13" s="105" t="s">
        <v>58</v>
      </c>
      <c r="V13" s="105" t="s">
        <v>58</v>
      </c>
      <c r="W13" s="105" t="s">
        <v>58</v>
      </c>
      <c r="X13" s="105" t="s">
        <v>58</v>
      </c>
      <c r="Y13" s="105">
        <v>11</v>
      </c>
      <c r="Z13" s="105">
        <v>3</v>
      </c>
      <c r="AA13" s="6">
        <f>Y13/$AA$1*100</f>
        <v>44</v>
      </c>
      <c r="AC13" s="87" t="s">
        <v>17</v>
      </c>
      <c r="AD13" s="88"/>
      <c r="AE13" s="7">
        <f>SUM(AD8:AD10)/$AC$1*100</f>
        <v>93.333333333333329</v>
      </c>
    </row>
    <row r="14" spans="1:50" x14ac:dyDescent="0.25">
      <c r="A14" s="1">
        <v>9</v>
      </c>
      <c r="B14" s="1" t="s">
        <v>99</v>
      </c>
      <c r="C14" s="105">
        <v>1</v>
      </c>
      <c r="D14" s="105" t="s">
        <v>91</v>
      </c>
      <c r="E14" s="105">
        <v>1</v>
      </c>
      <c r="F14" s="105">
        <v>1</v>
      </c>
      <c r="G14" s="105">
        <v>1</v>
      </c>
      <c r="H14" s="105">
        <v>1</v>
      </c>
      <c r="I14" s="105">
        <v>1</v>
      </c>
      <c r="J14" s="105" t="s">
        <v>58</v>
      </c>
      <c r="K14" s="105">
        <v>0</v>
      </c>
      <c r="L14" s="105">
        <v>2</v>
      </c>
      <c r="M14" s="105" t="s">
        <v>58</v>
      </c>
      <c r="N14" s="105" t="s">
        <v>58</v>
      </c>
      <c r="O14" s="105">
        <v>0</v>
      </c>
      <c r="P14" s="105">
        <v>0</v>
      </c>
      <c r="Q14" s="105">
        <v>1</v>
      </c>
      <c r="R14" s="105">
        <v>1</v>
      </c>
      <c r="S14" s="105" t="s">
        <v>58</v>
      </c>
      <c r="T14" s="105" t="s">
        <v>58</v>
      </c>
      <c r="U14" s="105" t="s">
        <v>58</v>
      </c>
      <c r="V14" s="105" t="s">
        <v>58</v>
      </c>
      <c r="W14" s="105" t="s">
        <v>58</v>
      </c>
      <c r="X14" s="105" t="s">
        <v>58</v>
      </c>
      <c r="Y14" s="105">
        <v>9</v>
      </c>
      <c r="Z14" s="105">
        <v>3</v>
      </c>
      <c r="AA14" s="6">
        <f>Y14/$AA$1*100</f>
        <v>36</v>
      </c>
      <c r="AC14" s="87" t="s">
        <v>31</v>
      </c>
      <c r="AD14" s="88"/>
      <c r="AE14" s="7">
        <f>SUM(AD9:AD10)/$AC$1*100</f>
        <v>6.666666666666667</v>
      </c>
    </row>
    <row r="15" spans="1:50" x14ac:dyDescent="0.25">
      <c r="A15" s="1">
        <v>10</v>
      </c>
      <c r="B15" s="1" t="s">
        <v>100</v>
      </c>
      <c r="C15" s="105">
        <v>1</v>
      </c>
      <c r="D15" s="105" t="s">
        <v>91</v>
      </c>
      <c r="E15" s="105">
        <v>1</v>
      </c>
      <c r="F15" s="105">
        <v>1</v>
      </c>
      <c r="G15" s="105">
        <v>1</v>
      </c>
      <c r="H15" s="105">
        <v>1</v>
      </c>
      <c r="I15" s="105">
        <v>1</v>
      </c>
      <c r="J15" s="105">
        <v>1</v>
      </c>
      <c r="K15" s="105">
        <v>0</v>
      </c>
      <c r="L15" s="105">
        <v>2</v>
      </c>
      <c r="M15" s="105" t="s">
        <v>58</v>
      </c>
      <c r="N15" s="105" t="s">
        <v>58</v>
      </c>
      <c r="O15" s="105">
        <v>0</v>
      </c>
      <c r="P15" s="105">
        <v>0</v>
      </c>
      <c r="Q15" s="105">
        <v>1</v>
      </c>
      <c r="R15" s="105">
        <v>1</v>
      </c>
      <c r="S15" s="105" t="s">
        <v>58</v>
      </c>
      <c r="T15" s="105" t="s">
        <v>58</v>
      </c>
      <c r="U15" s="105" t="s">
        <v>58</v>
      </c>
      <c r="V15" s="105" t="s">
        <v>58</v>
      </c>
      <c r="W15" s="105" t="s">
        <v>58</v>
      </c>
      <c r="X15" s="105" t="s">
        <v>58</v>
      </c>
      <c r="Y15" s="105">
        <v>10</v>
      </c>
      <c r="Z15" s="105">
        <v>3</v>
      </c>
      <c r="AA15" s="6">
        <f>Y15/$AA$1*100</f>
        <v>40</v>
      </c>
      <c r="AC15" s="87" t="s">
        <v>28</v>
      </c>
      <c r="AD15" s="88"/>
      <c r="AE15" s="7">
        <f>AVERAGE(Y6:Y24)</f>
        <v>11.066666666666666</v>
      </c>
    </row>
    <row r="16" spans="1:50" x14ac:dyDescent="0.25">
      <c r="A16" s="1">
        <v>11</v>
      </c>
      <c r="B16" s="1" t="s">
        <v>101</v>
      </c>
      <c r="C16" s="105">
        <v>1</v>
      </c>
      <c r="D16" s="105" t="s">
        <v>91</v>
      </c>
      <c r="E16" s="105">
        <v>1</v>
      </c>
      <c r="F16" s="105">
        <v>1</v>
      </c>
      <c r="G16" s="105">
        <v>1</v>
      </c>
      <c r="H16" s="105">
        <v>1</v>
      </c>
      <c r="I16" s="105">
        <v>1</v>
      </c>
      <c r="J16" s="105">
        <v>1</v>
      </c>
      <c r="K16" s="105">
        <v>0</v>
      </c>
      <c r="L16" s="105">
        <v>2</v>
      </c>
      <c r="M16" s="105" t="s">
        <v>58</v>
      </c>
      <c r="N16" s="105" t="s">
        <v>58</v>
      </c>
      <c r="O16" s="105">
        <v>0</v>
      </c>
      <c r="P16" s="105">
        <v>0</v>
      </c>
      <c r="Q16" s="105">
        <v>1</v>
      </c>
      <c r="R16" s="105">
        <v>1</v>
      </c>
      <c r="S16" s="105" t="s">
        <v>58</v>
      </c>
      <c r="T16" s="105" t="s">
        <v>58</v>
      </c>
      <c r="U16" s="105" t="s">
        <v>58</v>
      </c>
      <c r="V16" s="105" t="s">
        <v>58</v>
      </c>
      <c r="W16" s="105" t="s">
        <v>58</v>
      </c>
      <c r="X16" s="105" t="s">
        <v>58</v>
      </c>
      <c r="Y16" s="105">
        <v>10</v>
      </c>
      <c r="Z16" s="105">
        <v>3</v>
      </c>
      <c r="AA16" s="6">
        <f>Y16/$AA$1*100</f>
        <v>40</v>
      </c>
      <c r="AC16" s="87" t="s">
        <v>18</v>
      </c>
      <c r="AD16" s="88"/>
      <c r="AE16" s="7">
        <f>AVERAGE(Z6:Z24)</f>
        <v>3</v>
      </c>
    </row>
    <row r="17" spans="1:32" x14ac:dyDescent="0.25">
      <c r="A17" s="1">
        <v>12</v>
      </c>
      <c r="B17" s="1" t="s">
        <v>102</v>
      </c>
      <c r="C17" s="105">
        <v>1</v>
      </c>
      <c r="D17" s="105" t="s">
        <v>91</v>
      </c>
      <c r="E17" s="105">
        <v>1</v>
      </c>
      <c r="F17" s="105">
        <v>0</v>
      </c>
      <c r="G17" s="105">
        <v>1</v>
      </c>
      <c r="H17" s="105">
        <v>1</v>
      </c>
      <c r="I17" s="105">
        <v>1</v>
      </c>
      <c r="J17" s="105" t="s">
        <v>58</v>
      </c>
      <c r="K17" s="105" t="s">
        <v>58</v>
      </c>
      <c r="L17" s="105">
        <v>2</v>
      </c>
      <c r="M17" s="105">
        <v>1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 t="s">
        <v>58</v>
      </c>
      <c r="T17" s="105" t="s">
        <v>58</v>
      </c>
      <c r="U17" s="105" t="s">
        <v>58</v>
      </c>
      <c r="V17" s="105" t="s">
        <v>58</v>
      </c>
      <c r="W17" s="105" t="s">
        <v>58</v>
      </c>
      <c r="X17" s="105" t="s">
        <v>58</v>
      </c>
      <c r="Y17" s="105">
        <v>7</v>
      </c>
      <c r="Z17" s="105">
        <v>2</v>
      </c>
      <c r="AA17" s="6">
        <f>Y17/$AA$1*100</f>
        <v>28.000000000000004</v>
      </c>
      <c r="AC17" s="87" t="s">
        <v>54</v>
      </c>
      <c r="AD17" s="88"/>
      <c r="AE17" s="7">
        <f>AVERAGE(AA6:AA24)</f>
        <v>44.266666666666666</v>
      </c>
    </row>
    <row r="18" spans="1:32" x14ac:dyDescent="0.25">
      <c r="A18" s="1">
        <v>13</v>
      </c>
      <c r="B18" s="1" t="s">
        <v>103</v>
      </c>
      <c r="C18" s="105">
        <v>1</v>
      </c>
      <c r="D18" s="105" t="s">
        <v>91</v>
      </c>
      <c r="E18" s="105">
        <v>1</v>
      </c>
      <c r="F18" s="105">
        <v>1</v>
      </c>
      <c r="G18" s="105">
        <v>1</v>
      </c>
      <c r="H18" s="105">
        <v>1</v>
      </c>
      <c r="I18" s="105">
        <v>1</v>
      </c>
      <c r="J18" s="105" t="s">
        <v>58</v>
      </c>
      <c r="K18" s="105" t="s">
        <v>58</v>
      </c>
      <c r="L18" s="105">
        <v>2</v>
      </c>
      <c r="M18" s="105">
        <v>1</v>
      </c>
      <c r="N18" s="105">
        <v>1</v>
      </c>
      <c r="O18" s="105">
        <v>0</v>
      </c>
      <c r="P18" s="105">
        <v>0</v>
      </c>
      <c r="Q18" s="105">
        <v>1</v>
      </c>
      <c r="R18" s="105">
        <v>1</v>
      </c>
      <c r="S18" s="105" t="s">
        <v>58</v>
      </c>
      <c r="T18" s="105">
        <v>0</v>
      </c>
      <c r="U18" s="105" t="s">
        <v>58</v>
      </c>
      <c r="V18" s="105" t="s">
        <v>58</v>
      </c>
      <c r="W18" s="105" t="s">
        <v>58</v>
      </c>
      <c r="X18" s="105" t="s">
        <v>58</v>
      </c>
      <c r="Y18" s="105">
        <v>11</v>
      </c>
      <c r="Z18" s="105">
        <v>3</v>
      </c>
      <c r="AA18" s="6">
        <f>Y18/$AA$1*100</f>
        <v>44</v>
      </c>
    </row>
    <row r="19" spans="1:32" x14ac:dyDescent="0.25">
      <c r="A19" s="1">
        <v>14</v>
      </c>
      <c r="B19" s="1" t="s">
        <v>104</v>
      </c>
      <c r="C19" s="105">
        <v>2</v>
      </c>
      <c r="D19" s="105" t="s">
        <v>91</v>
      </c>
      <c r="E19" s="105">
        <v>1</v>
      </c>
      <c r="F19" s="105">
        <v>1</v>
      </c>
      <c r="G19" s="105">
        <v>1</v>
      </c>
      <c r="H19" s="105">
        <v>1</v>
      </c>
      <c r="I19" s="105">
        <v>1</v>
      </c>
      <c r="J19" s="105" t="s">
        <v>58</v>
      </c>
      <c r="K19" s="105" t="s">
        <v>58</v>
      </c>
      <c r="L19" s="105">
        <v>2</v>
      </c>
      <c r="M19" s="105">
        <v>1</v>
      </c>
      <c r="N19" s="105">
        <v>1</v>
      </c>
      <c r="O19" s="105">
        <v>0</v>
      </c>
      <c r="P19" s="105">
        <v>0</v>
      </c>
      <c r="Q19" s="105">
        <v>1</v>
      </c>
      <c r="R19" s="105">
        <v>1</v>
      </c>
      <c r="S19" s="105" t="s">
        <v>58</v>
      </c>
      <c r="T19" s="105">
        <v>0</v>
      </c>
      <c r="U19" s="105">
        <v>0</v>
      </c>
      <c r="V19" s="105" t="s">
        <v>58</v>
      </c>
      <c r="W19" s="105" t="s">
        <v>58</v>
      </c>
      <c r="X19" s="105" t="s">
        <v>58</v>
      </c>
      <c r="Y19" s="105">
        <v>11</v>
      </c>
      <c r="Z19" s="105">
        <v>3</v>
      </c>
      <c r="AA19" s="6">
        <f>Y19/$AA$1*100</f>
        <v>44</v>
      </c>
      <c r="AC19" s="83" t="s">
        <v>52</v>
      </c>
      <c r="AD19" s="84"/>
      <c r="AE19" s="65" t="s">
        <v>51</v>
      </c>
      <c r="AF19" s="65" t="s">
        <v>50</v>
      </c>
    </row>
    <row r="20" spans="1:32" x14ac:dyDescent="0.25">
      <c r="A20" s="1">
        <v>15</v>
      </c>
      <c r="B20" s="1" t="s">
        <v>105</v>
      </c>
      <c r="C20" s="105">
        <v>2</v>
      </c>
      <c r="D20" s="105" t="s">
        <v>91</v>
      </c>
      <c r="E20" s="105">
        <v>1</v>
      </c>
      <c r="F20" s="105">
        <v>1</v>
      </c>
      <c r="G20" s="105">
        <v>1</v>
      </c>
      <c r="H20" s="105">
        <v>1</v>
      </c>
      <c r="I20" s="105">
        <v>1</v>
      </c>
      <c r="J20" s="105" t="s">
        <v>58</v>
      </c>
      <c r="K20" s="105" t="s">
        <v>58</v>
      </c>
      <c r="L20" s="105">
        <v>2</v>
      </c>
      <c r="M20" s="105">
        <v>1</v>
      </c>
      <c r="N20" s="105">
        <v>1</v>
      </c>
      <c r="O20" s="105">
        <v>0</v>
      </c>
      <c r="P20" s="105">
        <v>0</v>
      </c>
      <c r="Q20" s="105">
        <v>1</v>
      </c>
      <c r="R20" s="105">
        <v>1</v>
      </c>
      <c r="S20" s="105" t="s">
        <v>58</v>
      </c>
      <c r="T20" s="105">
        <v>1</v>
      </c>
      <c r="U20" s="105">
        <v>0</v>
      </c>
      <c r="V20" s="105" t="s">
        <v>58</v>
      </c>
      <c r="W20" s="105" t="s">
        <v>58</v>
      </c>
      <c r="X20" s="105" t="s">
        <v>58</v>
      </c>
      <c r="Y20" s="105">
        <v>12</v>
      </c>
      <c r="Z20" s="105">
        <v>3</v>
      </c>
      <c r="AA20" s="6">
        <f>Y20/$AA$1*100</f>
        <v>48</v>
      </c>
      <c r="AC20" s="91" t="s">
        <v>45</v>
      </c>
      <c r="AD20" s="93"/>
      <c r="AE20" s="71">
        <f>COUNTIF(AA6:AA24,"&gt;=85")</f>
        <v>0</v>
      </c>
      <c r="AF20" s="71">
        <f>AE20/AC1*100</f>
        <v>0</v>
      </c>
    </row>
    <row r="21" spans="1:32" x14ac:dyDescent="0.25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64"/>
      <c r="Z21" s="2"/>
      <c r="AA21" s="6"/>
      <c r="AC21" s="91" t="s">
        <v>46</v>
      </c>
      <c r="AD21" s="92"/>
      <c r="AE21" s="71">
        <f>COUNTIF(AA6:AA24,"&gt;=75")-AE20</f>
        <v>0</v>
      </c>
      <c r="AF21" s="71">
        <f>AE21/AC1*100</f>
        <v>0</v>
      </c>
    </row>
    <row r="22" spans="1:32" x14ac:dyDescent="0.25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64"/>
      <c r="Z22" s="2"/>
      <c r="AA22" s="6"/>
      <c r="AC22" s="91" t="s">
        <v>47</v>
      </c>
      <c r="AD22" s="93"/>
      <c r="AE22" s="71">
        <f>COUNTIF(AA6:AA24,"&gt;=65")-AE21-AE20</f>
        <v>0</v>
      </c>
      <c r="AF22" s="71">
        <f>AE22/AC1*100</f>
        <v>0</v>
      </c>
    </row>
    <row r="23" spans="1:32" x14ac:dyDescent="0.25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64"/>
      <c r="Z23" s="2"/>
      <c r="AA23" s="6"/>
      <c r="AC23" s="91" t="s">
        <v>48</v>
      </c>
      <c r="AD23" s="93"/>
      <c r="AE23" s="71">
        <f>COUNTIF(AA6:AA24,"&gt;=50")-AE22-AE21-AE20</f>
        <v>3</v>
      </c>
      <c r="AF23" s="71">
        <f>AE23/AC1*100</f>
        <v>20</v>
      </c>
    </row>
    <row r="24" spans="1:32" x14ac:dyDescent="0.25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4"/>
      <c r="Z24" s="2"/>
      <c r="AA24" s="6"/>
      <c r="AC24" s="91" t="s">
        <v>49</v>
      </c>
      <c r="AD24" s="93"/>
      <c r="AE24" s="71">
        <f>COUNTIF(AA6:AA24,"&lt;50")</f>
        <v>12</v>
      </c>
      <c r="AF24" s="71">
        <f>AE24/AC1*100</f>
        <v>80</v>
      </c>
    </row>
    <row r="25" spans="1:32" x14ac:dyDescent="0.25">
      <c r="A25" s="1"/>
      <c r="B25" s="1"/>
      <c r="C25" s="2"/>
      <c r="D25" s="2"/>
      <c r="E25" s="7">
        <f>AVERAGE(E6:E24)/E1*100</f>
        <v>100</v>
      </c>
      <c r="F25" s="7">
        <f>AVERAGE(F6:F24)/F1*100</f>
        <v>93.333333333333329</v>
      </c>
      <c r="G25" s="7">
        <f>AVERAGE(G6:G24)/G1*100</f>
        <v>93.333333333333329</v>
      </c>
      <c r="H25" s="7">
        <f>AVERAGE(H6:H24)/H1*100</f>
        <v>100</v>
      </c>
      <c r="I25" s="7">
        <f>AVERAGE(I6:I24)/I1*100</f>
        <v>93.333333333333329</v>
      </c>
      <c r="J25" s="7">
        <f>AVERAGE(J6:J24)/J1*100</f>
        <v>61.111111111111114</v>
      </c>
      <c r="K25" s="7">
        <f>AVERAGE(K6:K24)/K1*100</f>
        <v>0</v>
      </c>
      <c r="L25" s="7">
        <f>AVERAGE(L6:L24)/L1*100</f>
        <v>100</v>
      </c>
      <c r="M25" s="7">
        <f>AVERAGE(M6:M24)/M1*100</f>
        <v>63.636363636363633</v>
      </c>
      <c r="N25" s="7">
        <f>AVERAGE(N6:N24)/N1*100</f>
        <v>90.909090909090907</v>
      </c>
      <c r="O25" s="7">
        <f>AVERAGE(O6:O24)/O1*100</f>
        <v>0</v>
      </c>
      <c r="P25" s="7">
        <f>AVERAGE(P6:P24)/P1*100</f>
        <v>0</v>
      </c>
      <c r="Q25" s="7">
        <f>AVERAGE(Q6:Q24)/Q1*100</f>
        <v>93.333333333333329</v>
      </c>
      <c r="R25" s="7">
        <f>AVERAGE(R6:R24)/R1*100</f>
        <v>93.333333333333329</v>
      </c>
      <c r="S25" s="7">
        <f>AVERAGE(S6:S20)/S1*100</f>
        <v>100</v>
      </c>
      <c r="T25" s="7">
        <f>AVERAGE(T6:T24)/T1*100</f>
        <v>28.571428571428569</v>
      </c>
      <c r="U25" s="7">
        <f>AVERAGE(U6:U24)/U1*100</f>
        <v>33.333333333333329</v>
      </c>
      <c r="V25" s="7">
        <f>AVERAGE(V6:V24)/V1*100</f>
        <v>0</v>
      </c>
      <c r="W25" s="7">
        <v>0</v>
      </c>
      <c r="X25" s="7">
        <v>0</v>
      </c>
      <c r="Y25" s="36">
        <f>AVERAGE(Y6:Y24)</f>
        <v>11.066666666666666</v>
      </c>
      <c r="Z25" s="36">
        <f>AVERAGE(Z6:Z24)</f>
        <v>3</v>
      </c>
      <c r="AA25" s="36">
        <f>AVERAGE(AA6:AA24)</f>
        <v>44.266666666666666</v>
      </c>
      <c r="AC25" s="28"/>
      <c r="AD25" s="28"/>
      <c r="AE25" s="28"/>
    </row>
    <row r="26" spans="1:32" s="28" customFormat="1" x14ac:dyDescent="0.25">
      <c r="C26" s="37"/>
      <c r="D26" s="37"/>
      <c r="Y26" s="38"/>
      <c r="Z26" s="37"/>
      <c r="AC26"/>
      <c r="AD26"/>
      <c r="AE26"/>
    </row>
    <row r="27" spans="1:32" ht="322.5" customHeight="1" x14ac:dyDescent="0.25">
      <c r="E27" s="72" t="str">
        <f>'2'!B3</f>
        <v xml:space="preserve">1. 1. Развитие представлений о числе и числовых системах от натуральных до действительных чисел. Оперировать на базовом уровне понятиями «обыкновенная дробь», «смешанное число», «десятичная дробь»  </v>
      </c>
      <c r="F27" s="72" t="str">
        <f>'2'!B4</f>
        <v xml:space="preserve">2. 2. Овладение приёмами решения уравнений, систем уравнений. Оперировать на базовом уровне понятиями «уравнение», «корень уравнения»; решать линейные и квадратные уравнения / решать квадратные уравнения и уравнения, сводимые к ним с помощью тождественных преобразований  </v>
      </c>
      <c r="G27" s="72" t="str">
        <f>'2'!B5</f>
        <v xml:space="preserve">3. 3. Развитие умений применять изученные понятия, результаты, методы для задач практического характера и задач из смежных дисциплин. Составлять числовые выражения при решении практических задач  </v>
      </c>
      <c r="H27" s="72" t="str">
        <f>'2'!B6</f>
        <v xml:space="preserve">4. 4. Развитие представлений о числе и числовых системах от натуральных до действительных чисел. Знать свойства чисел и арифметических действий  </v>
      </c>
      <c r="I27" s="72" t="str">
        <f>'2'!B7</f>
        <v xml:space="preserve">5. 5. Овладение системой функциональных понятий, развитие умения использовать функционально-графические представления. Строить график линейной функции  </v>
      </c>
      <c r="J27" s="72" t="str">
        <f>'2'!B8</f>
        <v>6. 6. Развитие умения применять изученные понятия, результаты, методы для задач практического характера и задач из смежных дисциплин, умения извлекать информацию, представленную в таблицах, на диаграммах, графиках. Читать информацию, представленную в виде таблицы, диаграммы, графика; использовать графики реальных процессов и зависимостей для определения их свойств / извлекать, интерпретировать информацию, представленную в таблицах и на диаграммах, отражающую характеристики реальных процессов</v>
      </c>
      <c r="K27" s="72" t="str">
        <f>'2'!B9</f>
        <v xml:space="preserve">7. 7. Умения извлекать информацию, представленную в таблицах, на диаграммах, графиках, описывать и анализировать массивы данных с помощью подходящих статистических характеристик. Читать информацию, представленную в виде таблицы, диаграммы, графика  </v>
      </c>
      <c r="L27" s="72" t="str">
        <f>'2'!B10</f>
        <v xml:space="preserve">8. 8. Развитие представлений о числе и числовых системах от натуральных до действительных чисел.      Оценивать значение квадратного корня из положительного числа / знать геометрическую интерпретацию целых, рациональных, действительных чисел  </v>
      </c>
      <c r="M27" s="72" t="str">
        <f>'2'!B11</f>
        <v xml:space="preserve">9. 9. Овладение символьным языком алгебры. Выполнять несложные преобразования дробно-линейных выражений, использовать формулы сокращённого умножения  </v>
      </c>
      <c r="N27" s="72" t="str">
        <f>'2'!B12</f>
        <v xml:space="preserve">10. 10. Формирование представлений о простейших вероятностных моделях. Оценивать вероятность события в простейших случаях / оценивать вероятность реальных событий и явлений в различных ситуациях  </v>
      </c>
      <c r="O27" s="72" t="str">
        <f>'2'!B13</f>
        <v xml:space="preserve">11. 11.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покупки; находить процент от числа, число по проценту от него, процентное отношение двух чисел, процентное снижение или процентное повышение величины  </v>
      </c>
      <c r="P27" s="72" t="str">
        <f>'2'!B14</f>
        <v xml:space="preserve">12. 12.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извлекать информацию о геометрических фигурах, представленную на чертежах в явном виде, применять для решения задач геометрические факты  </v>
      </c>
      <c r="Q27" s="72" t="str">
        <f>'2'!B15</f>
        <v xml:space="preserve">13. 13.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применять для решения задач геометрические факты  </v>
      </c>
      <c r="R27" s="72" t="str">
        <f>'2'!B16</f>
        <v xml:space="preserve">14. 14. Овладение геометрическим языком;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приводить примеры и контрпримеры для подтверждения высказываний  </v>
      </c>
      <c r="S27" s="72" t="str">
        <f>'2'!B17</f>
        <v xml:space="preserve">15. 15. Развитие умений моделировать реальные ситуации на языке геометрии, исследовать построенную модель с использованием геометрических понятий и теорем, аппарата алгебры.     Использовать свойства геометрических фигур для решения задач практического содержания  </v>
      </c>
      <c r="T27" s="72" t="str">
        <f>'2'!B18</f>
        <v xml:space="preserve">16.1. 16.1.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v>
      </c>
      <c r="U27" s="72" t="str">
        <f>'2'!B19</f>
        <v xml:space="preserve">16.2. 16.2.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v>
      </c>
      <c r="V27" s="72" t="str">
        <f>'2'!B20</f>
        <v xml:space="preserve">17. 17.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 / применять геометрические факты для решения задач, в том числе предполагающих несколько шагов решения  </v>
      </c>
      <c r="W27" s="72" t="str">
        <f>'2'!B21</f>
        <v>18. 18. Развитие умения применять изученные понятия, результаты, методы для решения задач практического характера, умений моделировать реальные ситуации на языке алгебры, исследовать построенные модели с использованием аппарата алгебры. Решать задачи разных типов (на производительность, движение) / решать простые и сложные задачи разных типов, выбирать соответствующие уравнения или системы уравнений для составления математической модели заданной реальной ситуации или прикладной задачи</v>
      </c>
      <c r="X27" s="72" t="str">
        <f>'2'!B22</f>
        <v xml:space="preserve">19. 19. Развитие умений точно и грамотно выражать свои мысли с применением математической терминологии и символики, проводить классификации, логические обоснования, доказательства. Решать простые и сложные задачи разных типов, а также задачи повышенной трудности  </v>
      </c>
    </row>
    <row r="34" spans="3:4" x14ac:dyDescent="0.25">
      <c r="C34"/>
      <c r="D34"/>
    </row>
    <row r="35" spans="3:4" x14ac:dyDescent="0.25">
      <c r="C35"/>
      <c r="D35"/>
    </row>
    <row r="36" spans="3:4" x14ac:dyDescent="0.25">
      <c r="C36"/>
      <c r="D36"/>
    </row>
    <row r="37" spans="3:4" x14ac:dyDescent="0.25">
      <c r="C37"/>
      <c r="D37"/>
    </row>
    <row r="39" spans="3:4" x14ac:dyDescent="0.25">
      <c r="C39"/>
      <c r="D39"/>
    </row>
    <row r="40" spans="3:4" x14ac:dyDescent="0.25">
      <c r="C40"/>
      <c r="D40"/>
    </row>
    <row r="42" spans="3:4" x14ac:dyDescent="0.25">
      <c r="C42"/>
      <c r="D42"/>
    </row>
    <row r="43" spans="3:4" x14ac:dyDescent="0.25">
      <c r="C43"/>
      <c r="D43"/>
    </row>
    <row r="44" spans="3:4" x14ac:dyDescent="0.25">
      <c r="C44"/>
      <c r="D44"/>
    </row>
  </sheetData>
  <mergeCells count="25">
    <mergeCell ref="AC14:AD14"/>
    <mergeCell ref="AW1:AX1"/>
    <mergeCell ref="AW2:AX2"/>
    <mergeCell ref="A3:A5"/>
    <mergeCell ref="B3:B5"/>
    <mergeCell ref="C3:C5"/>
    <mergeCell ref="D3:D5"/>
    <mergeCell ref="E3:X3"/>
    <mergeCell ref="Y3:Y5"/>
    <mergeCell ref="Z3:Z5"/>
    <mergeCell ref="AA3:AA5"/>
    <mergeCell ref="AW3:AX3"/>
    <mergeCell ref="AW4:AX4"/>
    <mergeCell ref="AW5:AX5"/>
    <mergeCell ref="AC12:AD12"/>
    <mergeCell ref="AC13:AD13"/>
    <mergeCell ref="AC22:AD22"/>
    <mergeCell ref="AC23:AD23"/>
    <mergeCell ref="AC24:AD24"/>
    <mergeCell ref="AC15:AD15"/>
    <mergeCell ref="AC16:AD16"/>
    <mergeCell ref="AC17:AD17"/>
    <mergeCell ref="AC19:AD19"/>
    <mergeCell ref="AC20:AD20"/>
    <mergeCell ref="AC21:AD21"/>
  </mergeCells>
  <conditionalFormatting sqref="Z21:Z24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25:X25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Z6:Z20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D9" sqref="D9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94" t="s">
        <v>2</v>
      </c>
      <c r="B1" s="96" t="s">
        <v>19</v>
      </c>
      <c r="C1" s="98" t="s">
        <v>20</v>
      </c>
      <c r="D1" s="100" t="s">
        <v>42</v>
      </c>
      <c r="E1" s="101"/>
      <c r="F1" s="101"/>
      <c r="G1" s="101"/>
      <c r="H1" s="101"/>
      <c r="I1" s="101"/>
      <c r="J1" s="101"/>
      <c r="K1" s="101"/>
      <c r="L1" s="102"/>
      <c r="M1" s="16"/>
    </row>
    <row r="2" spans="1:13" s="17" customFormat="1" ht="106.5" customHeight="1" x14ac:dyDescent="0.2">
      <c r="A2" s="95"/>
      <c r="B2" s="97"/>
      <c r="C2" s="99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2.75" x14ac:dyDescent="0.2">
      <c r="A3" s="19" t="s">
        <v>129</v>
      </c>
      <c r="B3" s="20" t="s">
        <v>133</v>
      </c>
      <c r="C3" s="21">
        <f>'9А'!AC1</f>
        <v>18</v>
      </c>
      <c r="D3" s="55">
        <f>'9А'!AD10</f>
        <v>0</v>
      </c>
      <c r="E3" s="55">
        <f>'9А'!AD9</f>
        <v>3</v>
      </c>
      <c r="F3" s="55">
        <f>'9А'!AD8</f>
        <v>13</v>
      </c>
      <c r="G3" s="55">
        <f>'9А'!AD7</f>
        <v>2</v>
      </c>
      <c r="H3" s="56">
        <f>'9А'!AE13</f>
        <v>88.888888888888886</v>
      </c>
      <c r="I3" s="56">
        <f>'9А'!AE14</f>
        <v>16.666666666666664</v>
      </c>
      <c r="J3" s="60">
        <f>'9А'!AE15</f>
        <v>11.833333333333334</v>
      </c>
      <c r="K3" s="60">
        <f>'9А'!AE16</f>
        <v>3.0555555555555554</v>
      </c>
      <c r="L3" s="60">
        <f>'9А'!AE17</f>
        <v>47.333333333333336</v>
      </c>
      <c r="M3" s="22"/>
    </row>
    <row r="4" spans="1:13" s="17" customFormat="1" ht="12.75" x14ac:dyDescent="0.2">
      <c r="A4" s="19" t="s">
        <v>130</v>
      </c>
      <c r="B4" s="23" t="s">
        <v>134</v>
      </c>
      <c r="C4" s="21">
        <f>'9Б'!AC1</f>
        <v>16</v>
      </c>
      <c r="D4" s="55">
        <f>'9Б'!AD10</f>
        <v>0</v>
      </c>
      <c r="E4" s="55">
        <f>'9Б'!AD9</f>
        <v>6</v>
      </c>
      <c r="F4" s="55">
        <f>'9Б'!AD8</f>
        <v>9</v>
      </c>
      <c r="G4" s="55">
        <f>'9Б'!AD7</f>
        <v>1</v>
      </c>
      <c r="H4" s="56">
        <f>'9А'!AE13</f>
        <v>88.888888888888886</v>
      </c>
      <c r="I4" s="56">
        <f>'9Б'!AE14</f>
        <v>37.5</v>
      </c>
      <c r="J4" s="60">
        <f>'9Б'!AE15</f>
        <v>12.375</v>
      </c>
      <c r="K4" s="60">
        <f>'9Б'!AE16</f>
        <v>3.3125</v>
      </c>
      <c r="L4" s="60">
        <f>'9Б'!AE17</f>
        <v>49.5</v>
      </c>
      <c r="M4" s="22"/>
    </row>
    <row r="5" spans="1:13" s="17" customFormat="1" ht="12.75" x14ac:dyDescent="0.2">
      <c r="A5" s="19" t="s">
        <v>131</v>
      </c>
      <c r="B5" s="23" t="s">
        <v>133</v>
      </c>
      <c r="C5" s="21">
        <f>'9В'!AC1</f>
        <v>15</v>
      </c>
      <c r="D5" s="55">
        <f>'9В'!AD10</f>
        <v>0</v>
      </c>
      <c r="E5" s="55">
        <f>'9В'!AD9</f>
        <v>1</v>
      </c>
      <c r="F5" s="55">
        <f>'9В'!AD8</f>
        <v>13</v>
      </c>
      <c r="G5" s="55">
        <f>'9В'!AD7</f>
        <v>1</v>
      </c>
      <c r="H5" s="56">
        <f>'9А'!AE13</f>
        <v>88.888888888888886</v>
      </c>
      <c r="I5" s="56">
        <f>'9В'!AE14</f>
        <v>6.666666666666667</v>
      </c>
      <c r="J5" s="60">
        <f>'9В'!AE15</f>
        <v>11.066666666666666</v>
      </c>
      <c r="K5" s="60">
        <f>'9В'!AE16</f>
        <v>3</v>
      </c>
      <c r="L5" s="60">
        <f>'9В'!AE17</f>
        <v>44.266666666666666</v>
      </c>
      <c r="M5" s="22"/>
    </row>
    <row r="6" spans="1:13" s="17" customFormat="1" ht="12.75" x14ac:dyDescent="0.2">
      <c r="A6" s="25" t="s">
        <v>55</v>
      </c>
      <c r="B6" s="26" t="s">
        <v>27</v>
      </c>
      <c r="C6" s="24">
        <f>SUM(C3:C5)</f>
        <v>49</v>
      </c>
      <c r="D6" s="57">
        <f>SUM(D3:D5)</f>
        <v>0</v>
      </c>
      <c r="E6" s="57">
        <f>SUM(E3:E5)</f>
        <v>10</v>
      </c>
      <c r="F6" s="57">
        <f>SUM(F3:F5)</f>
        <v>35</v>
      </c>
      <c r="G6" s="57">
        <f>SUM(G3:G5)</f>
        <v>4</v>
      </c>
      <c r="H6" s="58">
        <f>'1'!AF70</f>
        <v>91.83673469387756</v>
      </c>
      <c r="I6" s="58">
        <f>'1'!AF71</f>
        <v>20.408163265306122</v>
      </c>
      <c r="J6" s="61">
        <f>'1'!AF72</f>
        <v>11.775510204081632</v>
      </c>
      <c r="K6" s="61">
        <f>'1'!AF73</f>
        <v>3.1224489795918369</v>
      </c>
      <c r="L6" s="61">
        <f>'1'!AF74</f>
        <v>47.102040816326529</v>
      </c>
      <c r="M6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6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</vt:lpstr>
      <vt:lpstr>2</vt:lpstr>
      <vt:lpstr>9А</vt:lpstr>
      <vt:lpstr>9Б</vt:lpstr>
      <vt:lpstr>9В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Ticher</cp:lastModifiedBy>
  <dcterms:created xsi:type="dcterms:W3CDTF">2016-10-24T20:28:15Z</dcterms:created>
  <dcterms:modified xsi:type="dcterms:W3CDTF">2023-01-12T17:16:01Z</dcterms:modified>
</cp:coreProperties>
</file>