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6605" windowHeight="7995" tabRatio="608" activeTab="8"/>
  </bookViews>
  <sheets>
    <sheet name="1" sheetId="4" r:id="rId1"/>
    <sheet name="2" sheetId="5" r:id="rId2"/>
    <sheet name="уровни" sheetId="13" r:id="rId3"/>
    <sheet name="7А" sheetId="11" r:id="rId4"/>
    <sheet name="показатели" sheetId="6" r:id="rId5"/>
    <sheet name="отметки" sheetId="14" r:id="rId6"/>
    <sheet name="качество" sheetId="15" r:id="rId7"/>
    <sheet name="процент вып-я" sheetId="16" r:id="rId8"/>
    <sheet name="задания" sheetId="17" r:id="rId9"/>
  </sheets>
  <definedNames>
    <definedName name="_xlnm._FilterDatabase" localSheetId="0" hidden="1">'1'!$E$3:$AF$138</definedName>
    <definedName name="_xlnm.Print_Area" localSheetId="0">'1'!$A$2:$AF$156</definedName>
  </definedNames>
  <calcPr calcId="145621"/>
</workbook>
</file>

<file path=xl/calcChain.xml><?xml version="1.0" encoding="utf-8"?>
<calcChain xmlns="http://schemas.openxmlformats.org/spreadsheetml/2006/main">
  <c r="C11" i="5" l="1"/>
  <c r="C10" i="5"/>
  <c r="C9" i="5"/>
  <c r="C8" i="5"/>
  <c r="C7" i="5"/>
  <c r="C6" i="5"/>
  <c r="C5" i="5"/>
  <c r="C4" i="5"/>
  <c r="C3" i="5"/>
  <c r="F1" i="11" l="1"/>
  <c r="G1" i="11"/>
  <c r="H1" i="11"/>
  <c r="I1" i="11"/>
  <c r="J1" i="11"/>
  <c r="K1" i="11"/>
  <c r="L1" i="11"/>
  <c r="M1" i="11"/>
  <c r="E1" i="11"/>
  <c r="S7" i="11"/>
  <c r="AE147" i="4"/>
  <c r="AF147" i="4" s="1"/>
  <c r="AF1" i="4"/>
  <c r="AF106" i="4" s="1"/>
  <c r="Q138" i="4"/>
  <c r="R138" i="4"/>
  <c r="S138" i="4"/>
  <c r="T138" i="4"/>
  <c r="U138" i="4"/>
  <c r="V138" i="4"/>
  <c r="W138" i="4"/>
  <c r="X138" i="4"/>
  <c r="Y138" i="4"/>
  <c r="Z138" i="4"/>
  <c r="AA138" i="4"/>
  <c r="Q141" i="4"/>
  <c r="R141" i="4"/>
  <c r="S141" i="4"/>
  <c r="T141" i="4"/>
  <c r="U141" i="4"/>
  <c r="V141" i="4"/>
  <c r="W141" i="4"/>
  <c r="X141" i="4"/>
  <c r="Y141" i="4"/>
  <c r="Z141" i="4"/>
  <c r="AA141" i="4"/>
  <c r="Q143" i="4"/>
  <c r="R143" i="4"/>
  <c r="S143" i="4"/>
  <c r="T143" i="4"/>
  <c r="U143" i="4"/>
  <c r="V143" i="4"/>
  <c r="W143" i="4"/>
  <c r="X143" i="4"/>
  <c r="Y143" i="4"/>
  <c r="Z143" i="4"/>
  <c r="AA143" i="4"/>
  <c r="Q144" i="4"/>
  <c r="R144" i="4"/>
  <c r="S144" i="4"/>
  <c r="T144" i="4"/>
  <c r="U144" i="4"/>
  <c r="V144" i="4"/>
  <c r="W144" i="4"/>
  <c r="X144" i="4"/>
  <c r="Y144" i="4"/>
  <c r="Z144" i="4"/>
  <c r="AA144" i="4"/>
  <c r="AF133" i="4" l="1"/>
  <c r="AF117" i="4"/>
  <c r="AF132" i="4"/>
  <c r="AF116" i="4"/>
  <c r="AF125" i="4"/>
  <c r="AF109" i="4"/>
  <c r="AF124" i="4"/>
  <c r="AF108" i="4"/>
  <c r="AF129" i="4"/>
  <c r="AF121" i="4"/>
  <c r="AF113" i="4"/>
  <c r="AF105" i="4"/>
  <c r="AF6" i="4"/>
  <c r="AF128" i="4"/>
  <c r="AF120" i="4"/>
  <c r="AF112" i="4"/>
  <c r="AF104" i="4"/>
  <c r="AF135" i="4"/>
  <c r="AF131" i="4"/>
  <c r="AF127" i="4"/>
  <c r="AF123" i="4"/>
  <c r="AF119" i="4"/>
  <c r="AF115" i="4"/>
  <c r="AF111" i="4"/>
  <c r="AF107" i="4"/>
  <c r="AF134" i="4"/>
  <c r="AF130" i="4"/>
  <c r="AF126" i="4"/>
  <c r="AF122" i="4"/>
  <c r="AF118" i="4"/>
  <c r="AF114" i="4"/>
  <c r="AF110" i="4"/>
  <c r="Y142" i="4"/>
  <c r="U142" i="4"/>
  <c r="Q142" i="4"/>
  <c r="Z142" i="4"/>
  <c r="V142" i="4"/>
  <c r="R142" i="4"/>
  <c r="AA142" i="4"/>
  <c r="W142" i="4"/>
  <c r="S142" i="4"/>
  <c r="X142" i="4"/>
  <c r="T142" i="4"/>
  <c r="M41" i="11"/>
  <c r="L41" i="11"/>
  <c r="K41" i="11"/>
  <c r="J41" i="11"/>
  <c r="I41" i="11"/>
  <c r="H41" i="11"/>
  <c r="G41" i="11"/>
  <c r="F41" i="11"/>
  <c r="E41" i="11"/>
  <c r="F141" i="4" l="1"/>
  <c r="I4" i="5" s="1"/>
  <c r="G4" i="5" s="1"/>
  <c r="G141" i="4"/>
  <c r="I5" i="5" s="1"/>
  <c r="G5" i="5" s="1"/>
  <c r="H141" i="4"/>
  <c r="I6" i="5" s="1"/>
  <c r="G6" i="5" s="1"/>
  <c r="I141" i="4"/>
  <c r="I7" i="5" s="1"/>
  <c r="G7" i="5" s="1"/>
  <c r="J141" i="4"/>
  <c r="I8" i="5" s="1"/>
  <c r="G8" i="5" s="1"/>
  <c r="K141" i="4"/>
  <c r="I9" i="5" s="1"/>
  <c r="G9" i="5" s="1"/>
  <c r="L141" i="4"/>
  <c r="I10" i="5" s="1"/>
  <c r="G10" i="5" s="1"/>
  <c r="M141" i="4"/>
  <c r="I11" i="5" s="1"/>
  <c r="G11" i="5" s="1"/>
  <c r="N141" i="4"/>
  <c r="O141" i="4"/>
  <c r="P141" i="4"/>
  <c r="AB141" i="4"/>
  <c r="AC141" i="4"/>
  <c r="E141" i="4"/>
  <c r="I3" i="5" s="1"/>
  <c r="G3" i="5" s="1"/>
  <c r="C3" i="6"/>
  <c r="T16" i="11"/>
  <c r="K3" i="6" s="1"/>
  <c r="T15" i="11"/>
  <c r="J3" i="6" s="1"/>
  <c r="S10" i="11"/>
  <c r="T10" i="11" s="1"/>
  <c r="S9" i="11"/>
  <c r="S8" i="11"/>
  <c r="F3" i="6" s="1"/>
  <c r="T7" i="11"/>
  <c r="Z5" i="11"/>
  <c r="Y5" i="11"/>
  <c r="X5" i="11"/>
  <c r="W5" i="11"/>
  <c r="V5" i="11"/>
  <c r="U5" i="11"/>
  <c r="T5" i="11"/>
  <c r="S5" i="11"/>
  <c r="R5" i="11"/>
  <c r="Z4" i="11"/>
  <c r="Y4" i="11"/>
  <c r="X4" i="11"/>
  <c r="W4" i="11"/>
  <c r="V4" i="11"/>
  <c r="U4" i="11"/>
  <c r="T4" i="11"/>
  <c r="S4" i="11"/>
  <c r="R4" i="11"/>
  <c r="Z2" i="11"/>
  <c r="H11" i="5" s="1"/>
  <c r="Y2" i="11"/>
  <c r="H10" i="5" s="1"/>
  <c r="X2" i="11"/>
  <c r="H9" i="5" s="1"/>
  <c r="W2" i="11"/>
  <c r="H8" i="5" s="1"/>
  <c r="V2" i="11"/>
  <c r="H7" i="5" s="1"/>
  <c r="U2" i="11"/>
  <c r="H6" i="5" s="1"/>
  <c r="T2" i="11"/>
  <c r="H5" i="5" s="1"/>
  <c r="S2" i="11"/>
  <c r="H4" i="5" s="1"/>
  <c r="R2" i="11"/>
  <c r="H3" i="5" s="1"/>
  <c r="O39" i="11"/>
  <c r="N39" i="11"/>
  <c r="M39" i="11"/>
  <c r="L39" i="11"/>
  <c r="K39" i="11"/>
  <c r="J39" i="11"/>
  <c r="I39" i="11"/>
  <c r="H39" i="11"/>
  <c r="G39" i="11"/>
  <c r="F39" i="11"/>
  <c r="E39" i="11"/>
  <c r="P1" i="11"/>
  <c r="P6" i="11" s="1"/>
  <c r="F143" i="4"/>
  <c r="G143" i="4"/>
  <c r="H143" i="4"/>
  <c r="I143" i="4"/>
  <c r="J143" i="4"/>
  <c r="K143" i="4"/>
  <c r="L143" i="4"/>
  <c r="M143" i="4"/>
  <c r="N143" i="4"/>
  <c r="O143" i="4"/>
  <c r="P143" i="4"/>
  <c r="AB143" i="4"/>
  <c r="AC143" i="4"/>
  <c r="E143" i="4"/>
  <c r="AC138" i="4"/>
  <c r="AE138" i="4"/>
  <c r="AD138" i="4"/>
  <c r="P29" i="11" l="1"/>
  <c r="P33" i="11"/>
  <c r="P8" i="11"/>
  <c r="P12" i="11"/>
  <c r="P20" i="11"/>
  <c r="P24" i="11"/>
  <c r="P36" i="11"/>
  <c r="P30" i="11"/>
  <c r="P34" i="11"/>
  <c r="P9" i="11"/>
  <c r="P13" i="11"/>
  <c r="P17" i="11"/>
  <c r="P21" i="11"/>
  <c r="P25" i="11"/>
  <c r="P37" i="11"/>
  <c r="P31" i="11"/>
  <c r="P35" i="11"/>
  <c r="P10" i="11"/>
  <c r="P14" i="11"/>
  <c r="P18" i="11"/>
  <c r="P22" i="11"/>
  <c r="P26" i="11"/>
  <c r="P38" i="11"/>
  <c r="P28" i="11"/>
  <c r="P32" i="11"/>
  <c r="P7" i="11"/>
  <c r="P11" i="11"/>
  <c r="P15" i="11"/>
  <c r="P19" i="11"/>
  <c r="P23" i="11"/>
  <c r="P27" i="11"/>
  <c r="P16" i="11"/>
  <c r="T3" i="11"/>
  <c r="X3" i="11"/>
  <c r="U3" i="11"/>
  <c r="Y3" i="11"/>
  <c r="R3" i="11"/>
  <c r="V3" i="11"/>
  <c r="Z3" i="11"/>
  <c r="T14" i="11"/>
  <c r="I3" i="6" s="1"/>
  <c r="S3" i="11"/>
  <c r="W3" i="11"/>
  <c r="T13" i="11"/>
  <c r="D3" i="6"/>
  <c r="E3" i="6"/>
  <c r="G3" i="6"/>
  <c r="T8" i="11"/>
  <c r="T9" i="11"/>
  <c r="AF156" i="4"/>
  <c r="K4" i="6" s="1"/>
  <c r="AF155" i="4"/>
  <c r="J4" i="6" s="1"/>
  <c r="AE150" i="4"/>
  <c r="AF150" i="4" s="1"/>
  <c r="AE149" i="4"/>
  <c r="AE148" i="4"/>
  <c r="AF148" i="4" s="1"/>
  <c r="H3" i="6" l="1"/>
  <c r="T20" i="11"/>
  <c r="T24" i="11"/>
  <c r="U24" i="11" s="1"/>
  <c r="T12" i="11"/>
  <c r="T17" i="11"/>
  <c r="L3" i="6" s="1"/>
  <c r="P39" i="11"/>
  <c r="AF154" i="4"/>
  <c r="I4" i="6" s="1"/>
  <c r="C4" i="6"/>
  <c r="AF149" i="4"/>
  <c r="AF153" i="4"/>
  <c r="H4" i="6" s="1"/>
  <c r="G4" i="6"/>
  <c r="F4" i="6"/>
  <c r="D4" i="6"/>
  <c r="E4" i="6"/>
  <c r="T21" i="11" l="1"/>
  <c r="U20" i="11"/>
  <c r="F144" i="4"/>
  <c r="G144" i="4"/>
  <c r="H144" i="4"/>
  <c r="I144" i="4"/>
  <c r="J144" i="4"/>
  <c r="K144" i="4"/>
  <c r="L144" i="4"/>
  <c r="M144" i="4"/>
  <c r="N144" i="4"/>
  <c r="O144" i="4"/>
  <c r="P144" i="4"/>
  <c r="AB144" i="4"/>
  <c r="AC144" i="4"/>
  <c r="E144" i="4"/>
  <c r="F138" i="4"/>
  <c r="G138" i="4"/>
  <c r="H138" i="4"/>
  <c r="I138" i="4"/>
  <c r="J138" i="4"/>
  <c r="K138" i="4"/>
  <c r="L138" i="4"/>
  <c r="M138" i="4"/>
  <c r="N138" i="4"/>
  <c r="O138" i="4"/>
  <c r="P138" i="4"/>
  <c r="AB138" i="4"/>
  <c r="E138" i="4"/>
  <c r="T22" i="11" l="1"/>
  <c r="U21" i="11"/>
  <c r="AF7" i="4"/>
  <c r="AF9" i="4"/>
  <c r="AF11" i="4"/>
  <c r="AF13" i="4"/>
  <c r="AF15" i="4"/>
  <c r="AF17" i="4"/>
  <c r="AF19" i="4"/>
  <c r="AF21" i="4"/>
  <c r="AF23" i="4"/>
  <c r="AF8" i="4"/>
  <c r="AF10" i="4"/>
  <c r="AF12" i="4"/>
  <c r="AF14" i="4"/>
  <c r="AF16" i="4"/>
  <c r="AF18" i="4"/>
  <c r="AF20" i="4"/>
  <c r="AF22" i="4"/>
  <c r="AF24" i="4"/>
  <c r="AB142" i="4"/>
  <c r="M142" i="4"/>
  <c r="I142" i="4"/>
  <c r="E142" i="4"/>
  <c r="P142" i="4"/>
  <c r="L142" i="4"/>
  <c r="H142" i="4"/>
  <c r="O142" i="4"/>
  <c r="K142" i="4"/>
  <c r="G142" i="4"/>
  <c r="AC142" i="4"/>
  <c r="N142" i="4"/>
  <c r="J142" i="4"/>
  <c r="F142" i="4"/>
  <c r="AF103" i="4"/>
  <c r="AF91" i="4"/>
  <c r="AF83" i="4"/>
  <c r="AF75" i="4"/>
  <c r="AF67" i="4"/>
  <c r="AF59" i="4"/>
  <c r="AF51" i="4"/>
  <c r="AF43" i="4"/>
  <c r="AF35" i="4"/>
  <c r="AF27" i="4"/>
  <c r="AF102" i="4"/>
  <c r="AF98" i="4"/>
  <c r="AF94" i="4"/>
  <c r="AF90" i="4"/>
  <c r="AF86" i="4"/>
  <c r="AF82" i="4"/>
  <c r="AF78" i="4"/>
  <c r="AF74" i="4"/>
  <c r="AF70" i="4"/>
  <c r="AF66" i="4"/>
  <c r="AF62" i="4"/>
  <c r="AF58" i="4"/>
  <c r="AF54" i="4"/>
  <c r="AF50" i="4"/>
  <c r="AF46" i="4"/>
  <c r="AF42" i="4"/>
  <c r="AF38" i="4"/>
  <c r="AF34" i="4"/>
  <c r="AF30" i="4"/>
  <c r="AF26" i="4"/>
  <c r="AF137" i="4"/>
  <c r="AF101" i="4"/>
  <c r="AF97" i="4"/>
  <c r="AF93" i="4"/>
  <c r="AF89" i="4"/>
  <c r="AF85" i="4"/>
  <c r="AF81" i="4"/>
  <c r="AF77" i="4"/>
  <c r="AF73" i="4"/>
  <c r="AF69" i="4"/>
  <c r="AF65" i="4"/>
  <c r="AF61" i="4"/>
  <c r="AF57" i="4"/>
  <c r="AF53" i="4"/>
  <c r="AF49" i="4"/>
  <c r="AF45" i="4"/>
  <c r="AF41" i="4"/>
  <c r="AF37" i="4"/>
  <c r="AF33" i="4"/>
  <c r="AF29" i="4"/>
  <c r="AF25" i="4"/>
  <c r="AF99" i="4"/>
  <c r="AF95" i="4"/>
  <c r="AF87" i="4"/>
  <c r="AF79" i="4"/>
  <c r="AF71" i="4"/>
  <c r="AF63" i="4"/>
  <c r="AF55" i="4"/>
  <c r="AF47" i="4"/>
  <c r="AF39" i="4"/>
  <c r="AF31" i="4"/>
  <c r="AF136" i="4"/>
  <c r="AF100" i="4"/>
  <c r="AF96" i="4"/>
  <c r="AF92" i="4"/>
  <c r="AF88" i="4"/>
  <c r="AF84" i="4"/>
  <c r="AF80" i="4"/>
  <c r="AF76" i="4"/>
  <c r="AF72" i="4"/>
  <c r="AF68" i="4"/>
  <c r="AF64" i="4"/>
  <c r="AF60" i="4"/>
  <c r="AF56" i="4"/>
  <c r="AF52" i="4"/>
  <c r="AF48" i="4"/>
  <c r="AF44" i="4"/>
  <c r="AF40" i="4"/>
  <c r="AF36" i="4"/>
  <c r="AF32" i="4"/>
  <c r="AF28" i="4"/>
  <c r="AF152" i="4" l="1"/>
  <c r="T23" i="11"/>
  <c r="U23" i="11" s="1"/>
  <c r="U22" i="11"/>
  <c r="J157" i="4"/>
  <c r="K157" i="4" s="1"/>
  <c r="J153" i="4"/>
  <c r="K153" i="4" s="1"/>
  <c r="AF138" i="4"/>
  <c r="AF157" i="4"/>
  <c r="L4" i="6" s="1"/>
  <c r="J154" i="4" l="1"/>
  <c r="K154" i="4" l="1"/>
  <c r="J155" i="4"/>
  <c r="K155" i="4" l="1"/>
  <c r="J156" i="4"/>
  <c r="K156" i="4" s="1"/>
</calcChain>
</file>

<file path=xl/sharedStrings.xml><?xml version="1.0" encoding="utf-8"?>
<sst xmlns="http://schemas.openxmlformats.org/spreadsheetml/2006/main" count="167" uniqueCount="85">
  <si>
    <t>N</t>
  </si>
  <si>
    <t>Фамилия</t>
  </si>
  <si>
    <t>Класс</t>
  </si>
  <si>
    <t>Вариант</t>
  </si>
  <si>
    <t>Первичный балл</t>
  </si>
  <si>
    <t>Отметка</t>
  </si>
  <si>
    <t>Выполнение заданий</t>
  </si>
  <si>
    <t>% вып-я</t>
  </si>
  <si>
    <t>не справились</t>
  </si>
  <si>
    <t>не приступали</t>
  </si>
  <si>
    <t>писало работу</t>
  </si>
  <si>
    <t>справились без ошибок</t>
  </si>
  <si>
    <t>допустили ошибки</t>
  </si>
  <si>
    <t>отметка 2</t>
  </si>
  <si>
    <t>отметка 3</t>
  </si>
  <si>
    <t>отметка 4</t>
  </si>
  <si>
    <t>отметка 5</t>
  </si>
  <si>
    <t>уровень обученности</t>
  </si>
  <si>
    <t>средняя отметка</t>
  </si>
  <si>
    <t>ФИО учителя</t>
  </si>
  <si>
    <t>Кол-во учащихся</t>
  </si>
  <si>
    <t>"5"</t>
  </si>
  <si>
    <t>"4"</t>
  </si>
  <si>
    <t>"3"</t>
  </si>
  <si>
    <t>"2"</t>
  </si>
  <si>
    <t>Средний оценочный балл</t>
  </si>
  <si>
    <t>Средний тестовый балл</t>
  </si>
  <si>
    <t>ИТОГО</t>
  </si>
  <si>
    <t>средний тестовый балл</t>
  </si>
  <si>
    <t>Уровень обученности</t>
  </si>
  <si>
    <t>Качество обученности</t>
  </si>
  <si>
    <t>качество обученности</t>
  </si>
  <si>
    <t>Средний процент выполнения</t>
  </si>
  <si>
    <t xml:space="preserve">№ задания </t>
  </si>
  <si>
    <t>справились без ошибок (в %)</t>
  </si>
  <si>
    <t>Максимум</t>
  </si>
  <si>
    <t>класс</t>
  </si>
  <si>
    <t>По ОО</t>
  </si>
  <si>
    <t>По региону</t>
  </si>
  <si>
    <t>По России</t>
  </si>
  <si>
    <t>Максимум за задание</t>
  </si>
  <si>
    <t xml:space="preserve">проверяемые требования (умения) </t>
  </si>
  <si>
    <t xml:space="preserve">Итоги </t>
  </si>
  <si>
    <t>справились c ошибками (в %)</t>
  </si>
  <si>
    <t>средний процент вып-я</t>
  </si>
  <si>
    <t>ВЫСОКИЙ</t>
  </si>
  <si>
    <t>ПОВЫШЕННЫЙ</t>
  </si>
  <si>
    <t>БАЗОВЫЙ</t>
  </si>
  <si>
    <t>ПОНИЖЕННЫЙ</t>
  </si>
  <si>
    <t>НЕДОСТАТОЧНЫЙ</t>
  </si>
  <si>
    <t>%</t>
  </si>
  <si>
    <t>кол-во</t>
  </si>
  <si>
    <t>уровень</t>
  </si>
  <si>
    <t>набрали МАХ</t>
  </si>
  <si>
    <t>средний % вып-я</t>
  </si>
  <si>
    <t>среднее</t>
  </si>
  <si>
    <t>7а</t>
  </si>
  <si>
    <t>Акиев</t>
  </si>
  <si>
    <t>Алёхин</t>
  </si>
  <si>
    <t>Ахмедов</t>
  </si>
  <si>
    <t>Беспалова</t>
  </si>
  <si>
    <t>Ведьманова</t>
  </si>
  <si>
    <t>Воробьёва</t>
  </si>
  <si>
    <t>Воронцов</t>
  </si>
  <si>
    <t>Глухов</t>
  </si>
  <si>
    <t>Иванов</t>
  </si>
  <si>
    <t>Ильин</t>
  </si>
  <si>
    <t>Конаков</t>
  </si>
  <si>
    <t>Костырева</t>
  </si>
  <si>
    <t>Кондалова</t>
  </si>
  <si>
    <t>Мухтулов</t>
  </si>
  <si>
    <t>Садчикова</t>
  </si>
  <si>
    <t>Устинов</t>
  </si>
  <si>
    <t>Юрченко</t>
  </si>
  <si>
    <t>1.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политической, научной и культурной сферах. Рассказывать о значительных событиях и личностях отечественной и всеобщей истории Нового времени</t>
  </si>
  <si>
    <t>2.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политической, научной и культурной сферах. Применять понятийный аппарат исторического знания и приемы исторического анализа для раскрытия сущности и значения событий и явлений прошлого и современности</t>
  </si>
  <si>
    <t>4.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 и культурной сферах. Использовать историческую карту как источник информации о границах России и других государств в Новое время, об основных процессах социально-экономического развития, о местах важнейших событий</t>
  </si>
  <si>
    <t>5.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 и культурной сферах. Использовать историческую карту как источник информации о границах России и других государств в Новое время, об основных процессах социально-экономического развития, о местах важнейших событий</t>
  </si>
  <si>
    <t>6.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политической, научной и культурной сферах. Умение работать с письменными, изобразительными и вещественными историческими источниками, понимать и интерпретировать содержащуюся в них информацию</t>
  </si>
  <si>
    <t>7.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политической, научной и культурной сферах. Умение работать с письменными, изобразительными и вещественными историческими источниками, понимать и интерпретировать содержащуюся в них информацию</t>
  </si>
  <si>
    <t>8. Способность определять и аргументировать свое отношение к содержащейся в различных источниках информации о событиях и явлениях прошлого и настоящего. Умение искать, анализировать, систематизировать и оценивать историческую информацию различных исторических и современных источников, раскрывая ее социальную принадлежность и познавательную ценность; способность определять и аргументировать свое отношение к ней</t>
  </si>
  <si>
    <t xml:space="preserve">9. Умение осознанно использовать речевые средства в соответствии с задачей коммуникации; владение устной и письменной речью, монологической контекстной речью. Умение оценивать правильность выполнения учебной задачи, собственные возможности ее решения. Владение опытом историко-культурного, цивилизационного подхода к оценке социальных явлений, современных глобальных процессов. Сформированность основ гражданской, этно-национальной, социальной, культурной самоидентификации личности обучающегося </t>
  </si>
  <si>
    <t>3. Смысловое чтение. Умения искать, анализировать, сопоставлять и оценивать содержащуюся в различных источниках информацию о событиях и явлениях прошлого и настоящего. Умение искать, анализировать, систематизировать и оценивать историческую информацию различных исторических и современных источников, раскрывая ее социальную принадлежность и познавательную ценность</t>
  </si>
  <si>
    <t>7А</t>
  </si>
  <si>
    <t>Ершова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</si>
</sst>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4" fillId="0" borderId="0"/>
  </cellStyleXfs>
  <cellXfs count="1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shrinkToFit="1"/>
    </xf>
    <xf numFmtId="0" fontId="0" fillId="2" borderId="1" xfId="0" applyFill="1" applyBorder="1"/>
    <xf numFmtId="0" fontId="0" fillId="4" borderId="1" xfId="0" applyFill="1" applyBorder="1"/>
    <xf numFmtId="164" fontId="0" fillId="4" borderId="1" xfId="0" applyNumberFormat="1" applyFill="1" applyBorder="1" applyAlignment="1">
      <alignment shrinkToFit="1"/>
    </xf>
    <xf numFmtId="0" fontId="0" fillId="5" borderId="1" xfId="0" applyFill="1" applyBorder="1"/>
    <xf numFmtId="164" fontId="0" fillId="5" borderId="1" xfId="0" applyNumberFormat="1" applyFill="1" applyBorder="1" applyAlignment="1">
      <alignment shrinkToFit="1"/>
    </xf>
    <xf numFmtId="164" fontId="0" fillId="2" borderId="1" xfId="0" applyNumberFormat="1" applyFill="1" applyBorder="1" applyAlignment="1">
      <alignment shrinkToFit="1"/>
    </xf>
    <xf numFmtId="0" fontId="0" fillId="3" borderId="1" xfId="0" applyFill="1" applyBorder="1"/>
    <xf numFmtId="164" fontId="0" fillId="3" borderId="1" xfId="0" applyNumberFormat="1" applyFill="1" applyBorder="1" applyAlignment="1">
      <alignment shrinkToFi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164" fontId="8" fillId="0" borderId="1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1" fillId="0" borderId="0" xfId="0" applyFont="1" applyFill="1"/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11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/>
    </xf>
    <xf numFmtId="164" fontId="5" fillId="6" borderId="1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textRotation="90" wrapText="1"/>
    </xf>
    <xf numFmtId="164" fontId="5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right" shrinkToFit="1"/>
    </xf>
    <xf numFmtId="0" fontId="0" fillId="2" borderId="1" xfId="0" applyFill="1" applyBorder="1" applyAlignment="1">
      <alignment horizontal="right" shrinkToFit="1"/>
    </xf>
    <xf numFmtId="0" fontId="0" fillId="5" borderId="1" xfId="0" applyFill="1" applyBorder="1" applyAlignment="1">
      <alignment horizontal="right" shrinkToFit="1"/>
    </xf>
    <xf numFmtId="0" fontId="0" fillId="4" borderId="1" xfId="0" applyFill="1" applyBorder="1" applyAlignment="1">
      <alignment horizontal="right" shrinkToFit="1"/>
    </xf>
    <xf numFmtId="164" fontId="0" fillId="0" borderId="1" xfId="0" applyNumberFormat="1" applyBorder="1" applyAlignment="1">
      <alignment horizontal="center" shrinkToFit="1"/>
    </xf>
    <xf numFmtId="0" fontId="13" fillId="0" borderId="1" xfId="0" applyFont="1" applyBorder="1" applyAlignment="1">
      <alignment horizontal="left" textRotation="90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4" fillId="0" borderId="8" xfId="2" applyBorder="1" applyAlignment="1">
      <alignment horizontal="left"/>
    </xf>
    <xf numFmtId="0" fontId="14" fillId="0" borderId="8" xfId="2" applyBorder="1"/>
    <xf numFmtId="0" fontId="14" fillId="0" borderId="8" xfId="2" applyBorder="1"/>
    <xf numFmtId="0" fontId="14" fillId="0" borderId="8" xfId="2" applyBorder="1" applyAlignment="1">
      <alignment horizontal="center"/>
    </xf>
    <xf numFmtId="0" fontId="14" fillId="0" borderId="8" xfId="2" applyBorder="1"/>
  </cellXfs>
  <cellStyles count="3">
    <cellStyle name="Обычный" xfId="0" builtinId="0"/>
    <cellStyle name="Обычный 2" xfId="2"/>
    <cellStyle name="Процентный" xfId="1" builtinId="5"/>
  </cellStyles>
  <dxfs count="15"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styles" Target="styles.xml"/><Relationship Id="rId5" Type="http://schemas.openxmlformats.org/officeDocument/2006/relationships/worksheet" Target="worksheets/sheet4.xml"/><Relationship Id="rId10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400">
                <a:solidFill>
                  <a:schemeClr val="tx2">
                    <a:lumMod val="75000"/>
                  </a:schemeClr>
                </a:solidFill>
              </a:defRPr>
            </a:pPr>
            <a:r>
              <a:rPr lang="ru-RU" sz="2400">
                <a:solidFill>
                  <a:schemeClr val="tx2">
                    <a:lumMod val="75000"/>
                  </a:schemeClr>
                </a:solidFill>
              </a:rPr>
              <a:t>Уровни образовательных достижений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Lbls>
            <c:dLbl>
              <c:idx val="3"/>
              <c:layout>
                <c:manualLayout>
                  <c:x val="-1.2288242828579335E-2"/>
                  <c:y val="4.1779497353170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'1'!$E$153:$I$157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'1'!$K$153:$K$157</c:f>
              <c:numCache>
                <c:formatCode>0.0</c:formatCode>
                <c:ptCount val="5"/>
                <c:pt idx="0">
                  <c:v>5.8823529411764701</c:v>
                </c:pt>
                <c:pt idx="1">
                  <c:v>17.647058823529413</c:v>
                </c:pt>
                <c:pt idx="2">
                  <c:v>11.76470588235294</c:v>
                </c:pt>
                <c:pt idx="3">
                  <c:v>35.294117647058826</c:v>
                </c:pt>
                <c:pt idx="4">
                  <c:v>705.88235294117646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 rtl="0">
            <a:defRPr sz="1600" b="1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Уровень</a:t>
            </a:r>
            <a:r>
              <a:rPr lang="ru-RU" baseline="0"/>
              <a:t> образовательных достижений в классе</a:t>
            </a:r>
            <a:endParaRPr lang="ru-RU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'7А'!$R$20:$S$24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'7А'!$U$20:$U$24</c:f>
              <c:numCache>
                <c:formatCode>0.0</c:formatCode>
                <c:ptCount val="5"/>
                <c:pt idx="0">
                  <c:v>5.8823529411764701</c:v>
                </c:pt>
                <c:pt idx="1">
                  <c:v>17.647058823529413</c:v>
                </c:pt>
                <c:pt idx="2">
                  <c:v>11.76470588235294</c:v>
                </c:pt>
                <c:pt idx="3">
                  <c:v>35.294117647058826</c:v>
                </c:pt>
                <c:pt idx="4">
                  <c:v>123.52941176470588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отметки</a:t>
            </a:r>
          </a:p>
        </c:rich>
      </c:tx>
      <c:layout>
        <c:manualLayout>
          <c:xMode val="edge"/>
          <c:yMode val="edge"/>
          <c:x val="2.0536631757162818E-2"/>
          <c:y val="2.088974867658507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rgbClr val="FFFF00"/>
              </a:solidFill>
            </c:spPr>
          </c:dPt>
          <c:dLbls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показатели!$D$2:$G$2</c:f>
              <c:strCache>
                <c:ptCount val="4"/>
                <c:pt idx="0">
                  <c:v>"5"</c:v>
                </c:pt>
                <c:pt idx="1">
                  <c:v>"4"</c:v>
                </c:pt>
                <c:pt idx="2">
                  <c:v>"3"</c:v>
                </c:pt>
                <c:pt idx="3">
                  <c:v>"2"</c:v>
                </c:pt>
              </c:strCache>
            </c:strRef>
          </c:cat>
          <c:val>
            <c:numRef>
              <c:f>показатели!$D$4:$G$4</c:f>
              <c:numCache>
                <c:formatCode>General</c:formatCode>
                <c:ptCount val="4"/>
                <c:pt idx="0">
                  <c:v>1</c:v>
                </c:pt>
                <c:pt idx="1">
                  <c:v>9</c:v>
                </c:pt>
                <c:pt idx="2">
                  <c:v>7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показатели!$H$2</c:f>
              <c:strCache>
                <c:ptCount val="1"/>
                <c:pt idx="0">
                  <c:v>Уровень обученности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показатели!$A$3:$A$4</c:f>
              <c:strCache>
                <c:ptCount val="2"/>
                <c:pt idx="0">
                  <c:v>7А</c:v>
                </c:pt>
                <c:pt idx="1">
                  <c:v>среднее</c:v>
                </c:pt>
              </c:strCache>
            </c:strRef>
          </c:cat>
          <c:val>
            <c:numRef>
              <c:f>показатели!$H$3:$H$4</c:f>
              <c:numCache>
                <c:formatCode>0.0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val>
        </c:ser>
        <c:ser>
          <c:idx val="1"/>
          <c:order val="1"/>
          <c:tx>
            <c:strRef>
              <c:f>показатели!$I$2</c:f>
              <c:strCache>
                <c:ptCount val="1"/>
                <c:pt idx="0">
                  <c:v>Качество обученности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2.0480404714298892E-2"/>
                  <c:y val="-1.6711798941267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9115044400012299E-2"/>
                  <c:y val="-1.0444874338292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показатели!$A$3:$A$4</c:f>
              <c:strCache>
                <c:ptCount val="2"/>
                <c:pt idx="0">
                  <c:v>7А</c:v>
                </c:pt>
                <c:pt idx="1">
                  <c:v>среднее</c:v>
                </c:pt>
              </c:strCache>
            </c:strRef>
          </c:cat>
          <c:val>
            <c:numRef>
              <c:f>показатели!$I$3:$I$4</c:f>
              <c:numCache>
                <c:formatCode>0.0</c:formatCode>
                <c:ptCount val="2"/>
                <c:pt idx="0">
                  <c:v>58.82352941176471</c:v>
                </c:pt>
                <c:pt idx="1">
                  <c:v>58.82352941176471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4946304"/>
        <c:axId val="175057152"/>
        <c:axId val="0"/>
      </c:bar3DChart>
      <c:catAx>
        <c:axId val="1749463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175057152"/>
        <c:crosses val="autoZero"/>
        <c:auto val="1"/>
        <c:lblAlgn val="ctr"/>
        <c:lblOffset val="100"/>
        <c:noMultiLvlLbl val="0"/>
      </c:catAx>
      <c:valAx>
        <c:axId val="175057152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17494630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 b="1"/>
          </a:pPr>
          <a:endParaRPr lang="ru-RU"/>
        </a:p>
      </c:txPr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0480404714298892E-2"/>
                  <c:y val="-2.5067698411902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749684085725706E-2"/>
                  <c:y val="-2.08897486765850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480404714298892E-2"/>
                  <c:y val="-1.2533849205951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115044400012299E-2"/>
                  <c:y val="-8.35589947063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501896345715252E-2"/>
                  <c:y val="-1.4622824073609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показатели!$A$3:$A$4</c:f>
              <c:strCache>
                <c:ptCount val="2"/>
                <c:pt idx="0">
                  <c:v>7А</c:v>
                </c:pt>
                <c:pt idx="1">
                  <c:v>среднее</c:v>
                </c:pt>
              </c:strCache>
            </c:strRef>
          </c:cat>
          <c:val>
            <c:numRef>
              <c:f>показатели!$L$3:$L$4</c:f>
              <c:numCache>
                <c:formatCode>0.0</c:formatCode>
                <c:ptCount val="2"/>
                <c:pt idx="0">
                  <c:v>31.01604278074867</c:v>
                </c:pt>
                <c:pt idx="1">
                  <c:v>7.7540106951871675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4931968"/>
        <c:axId val="175059456"/>
        <c:axId val="0"/>
      </c:bar3DChart>
      <c:catAx>
        <c:axId val="1749319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175059456"/>
        <c:crosses val="autoZero"/>
        <c:auto val="1"/>
        <c:lblAlgn val="ctr"/>
        <c:lblOffset val="100"/>
        <c:noMultiLvlLbl val="0"/>
      </c:catAx>
      <c:valAx>
        <c:axId val="17505945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174931968"/>
        <c:crosses val="autoZero"/>
        <c:crossBetween val="between"/>
      </c:valAx>
    </c:plotArea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заданий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'2'!$D$2</c:f>
              <c:strCache>
                <c:ptCount val="1"/>
                <c:pt idx="0">
                  <c:v>По ОО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5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C00000"/>
                </a:solidFill>
              </a:ln>
            </c:spPr>
          </c:marker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'1'!$E$4:$AC$4</c:f>
              <c:numCache>
                <c:formatCode>General</c:formatCode>
                <c:ptCount val="25"/>
              </c:numCache>
            </c:numRef>
          </c:cat>
          <c:val>
            <c:numRef>
              <c:f>'2'!$D$3:$D$11</c:f>
              <c:numCache>
                <c:formatCode>0.0</c:formatCode>
                <c:ptCount val="9"/>
                <c:pt idx="0">
                  <c:v>52.94</c:v>
                </c:pt>
                <c:pt idx="1">
                  <c:v>70.59</c:v>
                </c:pt>
                <c:pt idx="2">
                  <c:v>52.94</c:v>
                </c:pt>
                <c:pt idx="3">
                  <c:v>64.709999999999994</c:v>
                </c:pt>
                <c:pt idx="4">
                  <c:v>50</c:v>
                </c:pt>
                <c:pt idx="5">
                  <c:v>70.59</c:v>
                </c:pt>
                <c:pt idx="6">
                  <c:v>76.47</c:v>
                </c:pt>
                <c:pt idx="7">
                  <c:v>52.94</c:v>
                </c:pt>
                <c:pt idx="8">
                  <c:v>66.67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933504"/>
        <c:axId val="175061184"/>
      </c:lineChart>
      <c:catAx>
        <c:axId val="17493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75061184"/>
        <c:crosses val="autoZero"/>
        <c:auto val="1"/>
        <c:lblAlgn val="ctr"/>
        <c:lblOffset val="100"/>
        <c:noMultiLvlLbl val="0"/>
      </c:catAx>
      <c:valAx>
        <c:axId val="175061184"/>
        <c:scaling>
          <c:orientation val="minMax"/>
          <c:max val="105"/>
          <c:min val="0"/>
        </c:scaling>
        <c:delete val="0"/>
        <c:axPos val="l"/>
        <c:minorGridlines/>
        <c:numFmt formatCode="0.0" sourceLinked="1"/>
        <c:majorTickMark val="out"/>
        <c:minorTickMark val="none"/>
        <c:tickLblPos val="nextTo"/>
        <c:crossAx val="174933504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7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7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tabSelected="1" zoomScale="7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450272</xdr:colOff>
      <xdr:row>5</xdr:row>
      <xdr:rowOff>178376</xdr:rowOff>
    </xdr:from>
    <xdr:to>
      <xdr:col>28</xdr:col>
      <xdr:colOff>40822</xdr:colOff>
      <xdr:row>24</xdr:row>
      <xdr:rowOff>34636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0.05057</cdr:x>
      <cdr:y>0.52998</cdr:y>
    </cdr:from>
    <cdr:to>
      <cdr:x>0.98483</cdr:x>
      <cdr:y>0.53385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470371" y="322203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0.41455</cdr:y>
    </cdr:from>
    <cdr:to>
      <cdr:x>0.98523</cdr:x>
      <cdr:y>0.41841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474134" y="2520243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3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0.33331</cdr:y>
    </cdr:from>
    <cdr:to>
      <cdr:x>0.98523</cdr:x>
      <cdr:y>0.33718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74133" y="202635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6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0.0535</cdr:x>
      <cdr:y>0.25014</cdr:y>
    </cdr:from>
    <cdr:to>
      <cdr:x>0.98776</cdr:x>
      <cdr:y>0.254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497651" y="1520708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2">
              <a:lumMod val="60000"/>
              <a:lumOff val="4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0.05815</cdr:x>
      <cdr:y>0.29594</cdr:y>
    </cdr:from>
    <cdr:to>
      <cdr:x>0.15646</cdr:x>
      <cdr:y>0.32882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40926" y="179916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>
              <a:solidFill>
                <a:schemeClr val="accent6">
                  <a:lumMod val="75000"/>
                </a:schemeClr>
              </a:solidFill>
            </a:rPr>
            <a:t>ПОВЫШЕННЫЙ</a:t>
          </a:r>
        </a:p>
      </cdr:txBody>
    </cdr:sp>
  </cdr:relSizeAnchor>
  <cdr:relSizeAnchor xmlns:cdr="http://schemas.openxmlformats.org/drawingml/2006/chartDrawing">
    <cdr:from>
      <cdr:x>0.05856</cdr:x>
      <cdr:y>0.20952</cdr:y>
    </cdr:from>
    <cdr:to>
      <cdr:x>0.15686</cdr:x>
      <cdr:y>0.2424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44688" y="127376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tx2">
                  <a:lumMod val="60000"/>
                  <a:lumOff val="40000"/>
                </a:schemeClr>
              </a:solidFill>
            </a:rPr>
            <a:t>ВЫСОКИЙ</a:t>
          </a:r>
        </a:p>
      </cdr:txBody>
    </cdr:sp>
  </cdr:relSizeAnchor>
  <cdr:relSizeAnchor xmlns:cdr="http://schemas.openxmlformats.org/drawingml/2006/chartDrawing">
    <cdr:from>
      <cdr:x>0.06109</cdr:x>
      <cdr:y>0.37586</cdr:y>
    </cdr:from>
    <cdr:to>
      <cdr:x>0.15939</cdr:x>
      <cdr:y>0.40874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68207" y="2285059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accent3">
                  <a:lumMod val="75000"/>
                </a:schemeClr>
              </a:solidFill>
            </a:rPr>
            <a:t>БАЗОВЫЙ</a:t>
          </a:r>
        </a:p>
      </cdr:txBody>
    </cdr:sp>
  </cdr:relSizeAnchor>
  <cdr:relSizeAnchor xmlns:cdr="http://schemas.openxmlformats.org/drawingml/2006/chartDrawing">
    <cdr:from>
      <cdr:x>0.05982</cdr:x>
      <cdr:y>0.48611</cdr:y>
    </cdr:from>
    <cdr:to>
      <cdr:x>0.15813</cdr:x>
      <cdr:y>0.51899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56449" y="295533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FF00"/>
              </a:solidFill>
            </a:rPr>
            <a:t>ПОНИЖЕННЫЙ</a:t>
          </a:r>
        </a:p>
      </cdr:txBody>
    </cdr:sp>
  </cdr:relSizeAnchor>
  <cdr:relSizeAnchor xmlns:cdr="http://schemas.openxmlformats.org/drawingml/2006/chartDrawing">
    <cdr:from>
      <cdr:x>0.06109</cdr:x>
      <cdr:y>0.55188</cdr:y>
    </cdr:from>
    <cdr:to>
      <cdr:x>0.15939</cdr:x>
      <cdr:y>0.58476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568207" y="335515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0000"/>
              </a:solidFill>
            </a:rPr>
            <a:t>НИЗКИЙ</a:t>
          </a:r>
        </a:p>
      </cdr:txBody>
    </cdr:sp>
  </cdr:relSizeAnchor>
  <cdr:relSizeAnchor xmlns:cdr="http://schemas.openxmlformats.org/drawingml/2006/chartDrawing">
    <cdr:from>
      <cdr:x>0.05224</cdr:x>
      <cdr:y>0.5248</cdr:y>
    </cdr:from>
    <cdr:to>
      <cdr:x>0.9865</cdr:x>
      <cdr:y>0.52867</cdr:y>
    </cdr:to>
    <cdr:cxnSp macro="">
      <cdr:nvCxnSpPr>
        <cdr:cNvPr id="12" name="Прямая соединительная линия 11"/>
        <cdr:cNvCxnSpPr/>
      </cdr:nvCxnSpPr>
      <cdr:spPr>
        <a:xfrm xmlns:a="http://schemas.openxmlformats.org/drawingml/2006/main">
          <a:off x="485892" y="3190522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FF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F157"/>
  <sheetViews>
    <sheetView topLeftCell="A15" zoomScale="85" zoomScaleNormal="85" workbookViewId="0">
      <selection activeCell="AH142" sqref="AH142"/>
    </sheetView>
  </sheetViews>
  <sheetFormatPr defaultRowHeight="15" x14ac:dyDescent="0.25"/>
  <cols>
    <col min="1" max="1" width="4.7109375" customWidth="1"/>
    <col min="2" max="2" width="24.85546875" customWidth="1"/>
    <col min="3" max="3" width="8.42578125" style="3" bestFit="1" customWidth="1"/>
    <col min="4" max="4" width="8.42578125" style="3" customWidth="1"/>
    <col min="5" max="5" width="4.5703125" customWidth="1"/>
    <col min="6" max="29" width="4" customWidth="1"/>
    <col min="30" max="30" width="7.5703125" style="29" customWidth="1"/>
    <col min="31" max="31" width="8.7109375" style="3" bestFit="1" customWidth="1"/>
  </cols>
  <sheetData>
    <row r="1" spans="1:32" x14ac:dyDescent="0.25">
      <c r="D1" s="30" t="s">
        <v>35</v>
      </c>
      <c r="E1" s="4">
        <v>2</v>
      </c>
      <c r="F1" s="4">
        <v>1</v>
      </c>
      <c r="G1" s="4">
        <v>2</v>
      </c>
      <c r="H1" s="4">
        <v>1</v>
      </c>
      <c r="I1" s="4">
        <v>2</v>
      </c>
      <c r="J1" s="4">
        <v>2</v>
      </c>
      <c r="K1" s="4">
        <v>1</v>
      </c>
      <c r="L1" s="4">
        <v>3</v>
      </c>
      <c r="M1" s="4">
        <v>3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F1" s="5">
        <f>SUM(E1:AC1)</f>
        <v>17</v>
      </c>
    </row>
    <row r="3" spans="1:32" x14ac:dyDescent="0.25">
      <c r="A3" s="86" t="s">
        <v>0</v>
      </c>
      <c r="B3" s="86" t="s">
        <v>1</v>
      </c>
      <c r="C3" s="86" t="s">
        <v>3</v>
      </c>
      <c r="D3" s="86" t="s">
        <v>36</v>
      </c>
      <c r="E3" s="89" t="s">
        <v>6</v>
      </c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1"/>
      <c r="AD3" s="83" t="s">
        <v>4</v>
      </c>
      <c r="AE3" s="83" t="s">
        <v>5</v>
      </c>
      <c r="AF3" s="86" t="s">
        <v>7</v>
      </c>
    </row>
    <row r="4" spans="1:32" x14ac:dyDescent="0.25">
      <c r="A4" s="87"/>
      <c r="B4" s="87"/>
      <c r="C4" s="87"/>
      <c r="D4" s="8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84"/>
      <c r="AE4" s="84"/>
      <c r="AF4" s="87"/>
    </row>
    <row r="5" spans="1:32" x14ac:dyDescent="0.25">
      <c r="A5" s="88"/>
      <c r="B5" s="88"/>
      <c r="C5" s="88"/>
      <c r="D5" s="88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2">
        <v>18</v>
      </c>
      <c r="W5" s="2">
        <v>19</v>
      </c>
      <c r="X5" s="2">
        <v>20</v>
      </c>
      <c r="Y5" s="2">
        <v>21</v>
      </c>
      <c r="Z5" s="2">
        <v>22</v>
      </c>
      <c r="AA5" s="2">
        <v>23</v>
      </c>
      <c r="AB5" s="2">
        <v>24</v>
      </c>
      <c r="AC5" s="2">
        <v>25</v>
      </c>
      <c r="AD5" s="85"/>
      <c r="AE5" s="85"/>
      <c r="AF5" s="88"/>
    </row>
    <row r="6" spans="1:32" x14ac:dyDescent="0.25">
      <c r="A6" s="1">
        <v>1</v>
      </c>
      <c r="B6" s="108" t="s">
        <v>57</v>
      </c>
      <c r="C6" s="2"/>
      <c r="D6" s="2" t="s">
        <v>56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2</v>
      </c>
      <c r="K6" s="109">
        <v>1</v>
      </c>
      <c r="L6" s="109">
        <v>2</v>
      </c>
      <c r="M6" s="109">
        <v>3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10">
        <v>8</v>
      </c>
      <c r="AE6" s="110">
        <v>3</v>
      </c>
      <c r="AF6" s="6">
        <f>AD6/$AF$1*100</f>
        <v>47.058823529411761</v>
      </c>
    </row>
    <row r="7" spans="1:32" x14ac:dyDescent="0.25">
      <c r="A7" s="1">
        <v>2</v>
      </c>
      <c r="B7" s="108" t="s">
        <v>58</v>
      </c>
      <c r="C7" s="2"/>
      <c r="D7" s="2" t="s">
        <v>56</v>
      </c>
      <c r="E7" s="109">
        <v>1</v>
      </c>
      <c r="F7" s="109">
        <v>0</v>
      </c>
      <c r="G7" s="109">
        <v>0</v>
      </c>
      <c r="H7" s="109">
        <v>1</v>
      </c>
      <c r="I7" s="109">
        <v>2</v>
      </c>
      <c r="J7" s="109">
        <v>2</v>
      </c>
      <c r="K7" s="109">
        <v>0</v>
      </c>
      <c r="L7" s="109">
        <v>2</v>
      </c>
      <c r="M7" s="109">
        <v>1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10">
        <v>9</v>
      </c>
      <c r="AE7" s="110">
        <v>3</v>
      </c>
      <c r="AF7" s="6">
        <f t="shared" ref="AF7:AF24" si="0">AD7/$AF$1*100</f>
        <v>52.941176470588239</v>
      </c>
    </row>
    <row r="8" spans="1:32" x14ac:dyDescent="0.25">
      <c r="A8" s="1">
        <v>3</v>
      </c>
      <c r="B8" s="108" t="s">
        <v>59</v>
      </c>
      <c r="C8" s="2"/>
      <c r="D8" s="2" t="s">
        <v>56</v>
      </c>
      <c r="E8" s="109">
        <v>0</v>
      </c>
      <c r="F8" s="109">
        <v>1</v>
      </c>
      <c r="G8" s="109">
        <v>2</v>
      </c>
      <c r="H8" s="109">
        <v>1</v>
      </c>
      <c r="I8" s="109">
        <v>2</v>
      </c>
      <c r="J8" s="109">
        <v>1</v>
      </c>
      <c r="K8" s="109">
        <v>0</v>
      </c>
      <c r="L8" s="109">
        <v>0</v>
      </c>
      <c r="M8" s="109">
        <v>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10">
        <v>9</v>
      </c>
      <c r="AE8" s="110">
        <v>3</v>
      </c>
      <c r="AF8" s="6">
        <f t="shared" si="0"/>
        <v>52.941176470588239</v>
      </c>
    </row>
    <row r="9" spans="1:32" x14ac:dyDescent="0.25">
      <c r="A9" s="1">
        <v>4</v>
      </c>
      <c r="B9" s="108" t="s">
        <v>60</v>
      </c>
      <c r="C9" s="2"/>
      <c r="D9" s="2" t="s">
        <v>56</v>
      </c>
      <c r="E9" s="109">
        <v>2</v>
      </c>
      <c r="F9" s="109">
        <v>1</v>
      </c>
      <c r="G9" s="109">
        <v>2</v>
      </c>
      <c r="H9" s="109">
        <v>1</v>
      </c>
      <c r="I9" s="109">
        <v>2</v>
      </c>
      <c r="J9" s="109">
        <v>2</v>
      </c>
      <c r="K9" s="109">
        <v>1</v>
      </c>
      <c r="L9" s="109">
        <v>0</v>
      </c>
      <c r="M9" s="109">
        <v>2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10">
        <v>13</v>
      </c>
      <c r="AE9" s="110">
        <v>4</v>
      </c>
      <c r="AF9" s="6">
        <f t="shared" si="0"/>
        <v>76.470588235294116</v>
      </c>
    </row>
    <row r="10" spans="1:32" x14ac:dyDescent="0.25">
      <c r="A10" s="1">
        <v>5</v>
      </c>
      <c r="B10" s="108" t="s">
        <v>61</v>
      </c>
      <c r="C10" s="2"/>
      <c r="D10" s="2" t="s">
        <v>56</v>
      </c>
      <c r="E10" s="109">
        <v>1</v>
      </c>
      <c r="F10" s="109">
        <v>1</v>
      </c>
      <c r="G10" s="109">
        <v>1</v>
      </c>
      <c r="H10" s="109">
        <v>1</v>
      </c>
      <c r="I10" s="109">
        <v>2</v>
      </c>
      <c r="J10" s="109">
        <v>0</v>
      </c>
      <c r="K10" s="109">
        <v>1</v>
      </c>
      <c r="L10" s="109">
        <v>3</v>
      </c>
      <c r="M10" s="109">
        <v>3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10">
        <v>13</v>
      </c>
      <c r="AE10" s="110">
        <v>4</v>
      </c>
      <c r="AF10" s="6">
        <f t="shared" si="0"/>
        <v>76.470588235294116</v>
      </c>
    </row>
    <row r="11" spans="1:32" x14ac:dyDescent="0.25">
      <c r="A11" s="1">
        <v>6</v>
      </c>
      <c r="B11" s="108" t="s">
        <v>62</v>
      </c>
      <c r="C11" s="2"/>
      <c r="D11" s="2" t="s">
        <v>56</v>
      </c>
      <c r="E11" s="109">
        <v>2</v>
      </c>
      <c r="F11" s="109">
        <v>1</v>
      </c>
      <c r="G11" s="109">
        <v>2</v>
      </c>
      <c r="H11" s="109">
        <v>1</v>
      </c>
      <c r="I11" s="109">
        <v>2</v>
      </c>
      <c r="J11" s="109">
        <v>2</v>
      </c>
      <c r="K11" s="109">
        <v>1</v>
      </c>
      <c r="L11" s="109">
        <v>1</v>
      </c>
      <c r="M11" s="109">
        <v>3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10">
        <v>15</v>
      </c>
      <c r="AE11" s="110">
        <v>5</v>
      </c>
      <c r="AF11" s="6">
        <f t="shared" si="0"/>
        <v>88.235294117647058</v>
      </c>
    </row>
    <row r="12" spans="1:32" x14ac:dyDescent="0.25">
      <c r="A12" s="1">
        <v>7</v>
      </c>
      <c r="B12" s="108" t="s">
        <v>63</v>
      </c>
      <c r="C12" s="2"/>
      <c r="D12" s="2" t="s">
        <v>56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2</v>
      </c>
      <c r="K12" s="109">
        <v>1</v>
      </c>
      <c r="L12" s="109">
        <v>3</v>
      </c>
      <c r="M12" s="109">
        <v>2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10">
        <v>8</v>
      </c>
      <c r="AE12" s="110">
        <v>3</v>
      </c>
      <c r="AF12" s="6">
        <f t="shared" si="0"/>
        <v>47.058823529411761</v>
      </c>
    </row>
    <row r="13" spans="1:32" x14ac:dyDescent="0.25">
      <c r="A13" s="1">
        <v>8</v>
      </c>
      <c r="B13" s="108" t="s">
        <v>64</v>
      </c>
      <c r="C13" s="2"/>
      <c r="D13" s="2" t="s">
        <v>56</v>
      </c>
      <c r="E13" s="109">
        <v>2</v>
      </c>
      <c r="F13" s="109">
        <v>1</v>
      </c>
      <c r="G13" s="109">
        <v>0</v>
      </c>
      <c r="H13" s="109">
        <v>1</v>
      </c>
      <c r="I13" s="109">
        <v>0</v>
      </c>
      <c r="J13" s="109">
        <v>2</v>
      </c>
      <c r="K13" s="109">
        <v>0</v>
      </c>
      <c r="L13" s="109">
        <v>1</v>
      </c>
      <c r="M13" s="109">
        <v>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10">
        <v>7</v>
      </c>
      <c r="AE13" s="110">
        <v>3</v>
      </c>
      <c r="AF13" s="6">
        <f t="shared" si="0"/>
        <v>41.17647058823529</v>
      </c>
    </row>
    <row r="14" spans="1:32" x14ac:dyDescent="0.25">
      <c r="A14" s="1">
        <v>9</v>
      </c>
      <c r="B14" s="108" t="s">
        <v>65</v>
      </c>
      <c r="C14" s="2"/>
      <c r="D14" s="2" t="s">
        <v>56</v>
      </c>
      <c r="E14" s="109">
        <v>1</v>
      </c>
      <c r="F14" s="109">
        <v>1</v>
      </c>
      <c r="G14" s="109">
        <v>1</v>
      </c>
      <c r="H14" s="109">
        <v>1</v>
      </c>
      <c r="I14" s="109">
        <v>0</v>
      </c>
      <c r="J14" s="109">
        <v>1</v>
      </c>
      <c r="K14" s="109">
        <v>1</v>
      </c>
      <c r="L14" s="109">
        <v>3</v>
      </c>
      <c r="M14" s="109">
        <v>1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10">
        <v>10</v>
      </c>
      <c r="AE14" s="110">
        <v>4</v>
      </c>
      <c r="AF14" s="6">
        <f t="shared" si="0"/>
        <v>58.82352941176471</v>
      </c>
    </row>
    <row r="15" spans="1:32" x14ac:dyDescent="0.25">
      <c r="A15" s="1">
        <v>10</v>
      </c>
      <c r="B15" s="108" t="s">
        <v>66</v>
      </c>
      <c r="C15" s="2"/>
      <c r="D15" s="2" t="s">
        <v>56</v>
      </c>
      <c r="E15" s="109">
        <v>2</v>
      </c>
      <c r="F15" s="109">
        <v>1</v>
      </c>
      <c r="G15" s="109">
        <v>2</v>
      </c>
      <c r="H15" s="109">
        <v>0</v>
      </c>
      <c r="I15" s="109">
        <v>2</v>
      </c>
      <c r="J15" s="109">
        <v>1</v>
      </c>
      <c r="K15" s="109">
        <v>0</v>
      </c>
      <c r="L15" s="109">
        <v>1</v>
      </c>
      <c r="M15" s="109">
        <v>3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10">
        <v>12</v>
      </c>
      <c r="AE15" s="110">
        <v>4</v>
      </c>
      <c r="AF15" s="6">
        <f t="shared" si="0"/>
        <v>70.588235294117652</v>
      </c>
    </row>
    <row r="16" spans="1:32" x14ac:dyDescent="0.25">
      <c r="A16" s="1">
        <v>11</v>
      </c>
      <c r="B16" s="108" t="s">
        <v>67</v>
      </c>
      <c r="C16" s="2"/>
      <c r="D16" s="2" t="s">
        <v>56</v>
      </c>
      <c r="E16" s="109">
        <v>2</v>
      </c>
      <c r="F16" s="109">
        <v>1</v>
      </c>
      <c r="G16" s="109">
        <v>2</v>
      </c>
      <c r="H16" s="109">
        <v>1</v>
      </c>
      <c r="I16" s="109">
        <v>2</v>
      </c>
      <c r="J16" s="109">
        <v>2</v>
      </c>
      <c r="K16" s="109">
        <v>1</v>
      </c>
      <c r="L16" s="109">
        <v>0</v>
      </c>
      <c r="M16" s="109">
        <v>1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10">
        <v>12</v>
      </c>
      <c r="AE16" s="110">
        <v>4</v>
      </c>
      <c r="AF16" s="6">
        <f t="shared" si="0"/>
        <v>70.588235294117652</v>
      </c>
    </row>
    <row r="17" spans="1:32" x14ac:dyDescent="0.25">
      <c r="A17" s="1">
        <v>12</v>
      </c>
      <c r="B17" s="108" t="s">
        <v>68</v>
      </c>
      <c r="C17" s="2"/>
      <c r="D17" s="2" t="s">
        <v>56</v>
      </c>
      <c r="E17" s="109">
        <v>0</v>
      </c>
      <c r="F17" s="109">
        <v>1</v>
      </c>
      <c r="G17" s="109">
        <v>1</v>
      </c>
      <c r="H17" s="109">
        <v>0</v>
      </c>
      <c r="I17" s="109">
        <v>1</v>
      </c>
      <c r="J17" s="109">
        <v>1</v>
      </c>
      <c r="K17" s="109">
        <v>1</v>
      </c>
      <c r="L17" s="109">
        <v>3</v>
      </c>
      <c r="M17" s="109">
        <v>3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10">
        <v>11</v>
      </c>
      <c r="AE17" s="110">
        <v>4</v>
      </c>
      <c r="AF17" s="6">
        <f t="shared" si="0"/>
        <v>64.705882352941174</v>
      </c>
    </row>
    <row r="18" spans="1:32" x14ac:dyDescent="0.25">
      <c r="A18" s="1">
        <v>13</v>
      </c>
      <c r="B18" s="108" t="s">
        <v>69</v>
      </c>
      <c r="C18" s="2"/>
      <c r="D18" s="2" t="s">
        <v>56</v>
      </c>
      <c r="E18" s="109">
        <v>2</v>
      </c>
      <c r="F18" s="109">
        <v>1</v>
      </c>
      <c r="G18" s="109">
        <v>2</v>
      </c>
      <c r="H18" s="109">
        <v>1</v>
      </c>
      <c r="I18" s="109">
        <v>1</v>
      </c>
      <c r="J18" s="109">
        <v>1</v>
      </c>
      <c r="K18" s="109">
        <v>1</v>
      </c>
      <c r="L18" s="109">
        <v>0</v>
      </c>
      <c r="M18" s="109">
        <v>2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10">
        <v>11</v>
      </c>
      <c r="AE18" s="110">
        <v>4</v>
      </c>
      <c r="AF18" s="6">
        <f t="shared" si="0"/>
        <v>64.705882352941174</v>
      </c>
    </row>
    <row r="19" spans="1:32" x14ac:dyDescent="0.25">
      <c r="A19" s="1">
        <v>14</v>
      </c>
      <c r="B19" s="108" t="s">
        <v>70</v>
      </c>
      <c r="C19" s="2"/>
      <c r="D19" s="2" t="s">
        <v>56</v>
      </c>
      <c r="E19" s="109">
        <v>1</v>
      </c>
      <c r="F19" s="109">
        <v>0</v>
      </c>
      <c r="G19" s="109">
        <v>1</v>
      </c>
      <c r="H19" s="109">
        <v>0</v>
      </c>
      <c r="I19" s="109">
        <v>1</v>
      </c>
      <c r="J19" s="109">
        <v>1</v>
      </c>
      <c r="K19" s="109">
        <v>1</v>
      </c>
      <c r="L19" s="109">
        <v>3</v>
      </c>
      <c r="M19" s="109">
        <v>3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10">
        <v>11</v>
      </c>
      <c r="AE19" s="110">
        <v>4</v>
      </c>
      <c r="AF19" s="6">
        <f t="shared" si="0"/>
        <v>64.705882352941174</v>
      </c>
    </row>
    <row r="20" spans="1:32" x14ac:dyDescent="0.25">
      <c r="A20" s="1">
        <v>15</v>
      </c>
      <c r="B20" s="108" t="s">
        <v>71</v>
      </c>
      <c r="C20" s="2"/>
      <c r="D20" s="2" t="s">
        <v>56</v>
      </c>
      <c r="E20" s="109">
        <v>2</v>
      </c>
      <c r="F20" s="109">
        <v>1</v>
      </c>
      <c r="G20" s="109">
        <v>2</v>
      </c>
      <c r="H20" s="109">
        <v>1</v>
      </c>
      <c r="I20" s="109">
        <v>0</v>
      </c>
      <c r="J20" s="109">
        <v>2</v>
      </c>
      <c r="K20" s="109">
        <v>1</v>
      </c>
      <c r="L20" s="109">
        <v>1</v>
      </c>
      <c r="M20" s="109">
        <v>3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10">
        <v>13</v>
      </c>
      <c r="AE20" s="110">
        <v>4</v>
      </c>
      <c r="AF20" s="6">
        <f t="shared" si="0"/>
        <v>76.470588235294116</v>
      </c>
    </row>
    <row r="21" spans="1:32" x14ac:dyDescent="0.25">
      <c r="A21" s="1">
        <v>16</v>
      </c>
      <c r="B21" s="108" t="s">
        <v>72</v>
      </c>
      <c r="C21" s="2"/>
      <c r="D21" s="2" t="s">
        <v>56</v>
      </c>
      <c r="E21" s="109">
        <v>0</v>
      </c>
      <c r="F21" s="109">
        <v>0</v>
      </c>
      <c r="G21" s="109">
        <v>0</v>
      </c>
      <c r="H21" s="109">
        <v>1</v>
      </c>
      <c r="I21" s="109">
        <v>0</v>
      </c>
      <c r="J21" s="109">
        <v>1</v>
      </c>
      <c r="K21" s="109">
        <v>1</v>
      </c>
      <c r="L21" s="109">
        <v>2</v>
      </c>
      <c r="M21" s="109">
        <v>1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10">
        <v>6</v>
      </c>
      <c r="AE21" s="110">
        <v>3</v>
      </c>
      <c r="AF21" s="6">
        <f t="shared" si="0"/>
        <v>35.294117647058826</v>
      </c>
    </row>
    <row r="22" spans="1:32" x14ac:dyDescent="0.25">
      <c r="A22" s="1">
        <v>17</v>
      </c>
      <c r="B22" s="108" t="s">
        <v>73</v>
      </c>
      <c r="C22" s="2"/>
      <c r="D22" s="2" t="s">
        <v>56</v>
      </c>
      <c r="E22" s="109">
        <v>0</v>
      </c>
      <c r="F22" s="109">
        <v>1</v>
      </c>
      <c r="G22" s="109">
        <v>0</v>
      </c>
      <c r="H22" s="109">
        <v>0</v>
      </c>
      <c r="I22" s="109">
        <v>0</v>
      </c>
      <c r="J22" s="109">
        <v>1</v>
      </c>
      <c r="K22" s="109">
        <v>1</v>
      </c>
      <c r="L22" s="109">
        <v>2</v>
      </c>
      <c r="M22" s="109">
        <v>1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10">
        <v>6</v>
      </c>
      <c r="AE22" s="110">
        <v>3</v>
      </c>
      <c r="AF22" s="6">
        <f t="shared" si="0"/>
        <v>35.294117647058826</v>
      </c>
    </row>
    <row r="23" spans="1:32" x14ac:dyDescent="0.25">
      <c r="A23" s="1">
        <v>18</v>
      </c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8"/>
      <c r="AE23" s="2"/>
      <c r="AF23" s="6">
        <f t="shared" si="0"/>
        <v>0</v>
      </c>
    </row>
    <row r="24" spans="1:32" x14ac:dyDescent="0.25">
      <c r="A24" s="1">
        <v>19</v>
      </c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8"/>
      <c r="AE24" s="2"/>
      <c r="AF24" s="6">
        <f t="shared" si="0"/>
        <v>0</v>
      </c>
    </row>
    <row r="25" spans="1:32" x14ac:dyDescent="0.25">
      <c r="A25" s="1">
        <v>20</v>
      </c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8"/>
      <c r="AE25" s="2"/>
      <c r="AF25" s="6">
        <f t="shared" ref="AF25:AF56" si="1">AD25/$AF$1*100</f>
        <v>0</v>
      </c>
    </row>
    <row r="26" spans="1:32" x14ac:dyDescent="0.25">
      <c r="A26" s="1">
        <v>21</v>
      </c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8"/>
      <c r="AE26" s="2"/>
      <c r="AF26" s="6">
        <f t="shared" si="1"/>
        <v>0</v>
      </c>
    </row>
    <row r="27" spans="1:32" x14ac:dyDescent="0.25">
      <c r="A27" s="1">
        <v>22</v>
      </c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8"/>
      <c r="AE27" s="2"/>
      <c r="AF27" s="6">
        <f t="shared" si="1"/>
        <v>0</v>
      </c>
    </row>
    <row r="28" spans="1:32" x14ac:dyDescent="0.25">
      <c r="A28" s="1">
        <v>23</v>
      </c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8"/>
      <c r="AE28" s="2"/>
      <c r="AF28" s="6">
        <f t="shared" si="1"/>
        <v>0</v>
      </c>
    </row>
    <row r="29" spans="1:32" x14ac:dyDescent="0.25">
      <c r="A29" s="1">
        <v>24</v>
      </c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8"/>
      <c r="AE29" s="2"/>
      <c r="AF29" s="6">
        <f t="shared" si="1"/>
        <v>0</v>
      </c>
    </row>
    <row r="30" spans="1:32" x14ac:dyDescent="0.25">
      <c r="A30" s="1">
        <v>25</v>
      </c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8"/>
      <c r="AE30" s="2"/>
      <c r="AF30" s="6">
        <f t="shared" si="1"/>
        <v>0</v>
      </c>
    </row>
    <row r="31" spans="1:32" x14ac:dyDescent="0.25">
      <c r="A31" s="1">
        <v>26</v>
      </c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8"/>
      <c r="AE31" s="2"/>
      <c r="AF31" s="6">
        <f t="shared" si="1"/>
        <v>0</v>
      </c>
    </row>
    <row r="32" spans="1:32" x14ac:dyDescent="0.25">
      <c r="A32" s="1">
        <v>27</v>
      </c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8"/>
      <c r="AE32" s="2"/>
      <c r="AF32" s="6">
        <f t="shared" si="1"/>
        <v>0</v>
      </c>
    </row>
    <row r="33" spans="1:32" x14ac:dyDescent="0.25">
      <c r="A33" s="1">
        <v>28</v>
      </c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8"/>
      <c r="AE33" s="2"/>
      <c r="AF33" s="6">
        <f t="shared" si="1"/>
        <v>0</v>
      </c>
    </row>
    <row r="34" spans="1:32" x14ac:dyDescent="0.25">
      <c r="A34" s="1">
        <v>29</v>
      </c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8"/>
      <c r="AE34" s="2"/>
      <c r="AF34" s="6">
        <f t="shared" si="1"/>
        <v>0</v>
      </c>
    </row>
    <row r="35" spans="1:32" x14ac:dyDescent="0.25">
      <c r="A35" s="1">
        <v>30</v>
      </c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8"/>
      <c r="AE35" s="2"/>
      <c r="AF35" s="6">
        <f t="shared" si="1"/>
        <v>0</v>
      </c>
    </row>
    <row r="36" spans="1:32" x14ac:dyDescent="0.25">
      <c r="A36" s="1">
        <v>31</v>
      </c>
      <c r="B36" s="1"/>
      <c r="C36" s="2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8"/>
      <c r="AE36" s="2"/>
      <c r="AF36" s="6">
        <f t="shared" si="1"/>
        <v>0</v>
      </c>
    </row>
    <row r="37" spans="1:32" x14ac:dyDescent="0.25">
      <c r="A37" s="1">
        <v>32</v>
      </c>
      <c r="B37" s="1"/>
      <c r="C37" s="2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28"/>
      <c r="AE37" s="2"/>
      <c r="AF37" s="6">
        <f t="shared" si="1"/>
        <v>0</v>
      </c>
    </row>
    <row r="38" spans="1:32" x14ac:dyDescent="0.25">
      <c r="A38" s="1">
        <v>33</v>
      </c>
      <c r="B38" s="1"/>
      <c r="C38" s="2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28"/>
      <c r="AE38" s="2"/>
      <c r="AF38" s="6">
        <f t="shared" si="1"/>
        <v>0</v>
      </c>
    </row>
    <row r="39" spans="1:32" x14ac:dyDescent="0.25">
      <c r="A39" s="1">
        <v>34</v>
      </c>
      <c r="B39" s="1"/>
      <c r="C39" s="2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28"/>
      <c r="AE39" s="2"/>
      <c r="AF39" s="6">
        <f t="shared" si="1"/>
        <v>0</v>
      </c>
    </row>
    <row r="40" spans="1:32" x14ac:dyDescent="0.25">
      <c r="A40" s="1">
        <v>35</v>
      </c>
      <c r="B40" s="1"/>
      <c r="C40" s="2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28"/>
      <c r="AE40" s="2"/>
      <c r="AF40" s="6">
        <f t="shared" si="1"/>
        <v>0</v>
      </c>
    </row>
    <row r="41" spans="1:32" x14ac:dyDescent="0.25">
      <c r="A41" s="1">
        <v>36</v>
      </c>
      <c r="B41" s="1"/>
      <c r="C41" s="2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28"/>
      <c r="AE41" s="2"/>
      <c r="AF41" s="6">
        <f t="shared" si="1"/>
        <v>0</v>
      </c>
    </row>
    <row r="42" spans="1:32" x14ac:dyDescent="0.25">
      <c r="A42" s="1">
        <v>37</v>
      </c>
      <c r="B42" s="1"/>
      <c r="C42" s="2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28"/>
      <c r="AE42" s="2"/>
      <c r="AF42" s="6">
        <f t="shared" si="1"/>
        <v>0</v>
      </c>
    </row>
    <row r="43" spans="1:32" x14ac:dyDescent="0.25">
      <c r="A43" s="1">
        <v>38</v>
      </c>
      <c r="B43" s="1"/>
      <c r="C43" s="2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28"/>
      <c r="AE43" s="2"/>
      <c r="AF43" s="6">
        <f t="shared" si="1"/>
        <v>0</v>
      </c>
    </row>
    <row r="44" spans="1:32" x14ac:dyDescent="0.25">
      <c r="A44" s="1">
        <v>39</v>
      </c>
      <c r="B44" s="1"/>
      <c r="C44" s="2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8"/>
      <c r="AE44" s="2"/>
      <c r="AF44" s="6">
        <f t="shared" si="1"/>
        <v>0</v>
      </c>
    </row>
    <row r="45" spans="1:32" x14ac:dyDescent="0.25">
      <c r="A45" s="1">
        <v>40</v>
      </c>
      <c r="B45" s="1"/>
      <c r="C45" s="2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28"/>
      <c r="AE45" s="2"/>
      <c r="AF45" s="6">
        <f t="shared" si="1"/>
        <v>0</v>
      </c>
    </row>
    <row r="46" spans="1:32" x14ac:dyDescent="0.25">
      <c r="A46" s="1">
        <v>41</v>
      </c>
      <c r="B46" s="1"/>
      <c r="C46" s="2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28"/>
      <c r="AE46" s="2"/>
      <c r="AF46" s="6">
        <f t="shared" si="1"/>
        <v>0</v>
      </c>
    </row>
    <row r="47" spans="1:32" x14ac:dyDescent="0.25">
      <c r="A47" s="1">
        <v>42</v>
      </c>
      <c r="B47" s="1"/>
      <c r="C47" s="2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28"/>
      <c r="AE47" s="2"/>
      <c r="AF47" s="6">
        <f t="shared" si="1"/>
        <v>0</v>
      </c>
    </row>
    <row r="48" spans="1:32" x14ac:dyDescent="0.25">
      <c r="A48" s="1">
        <v>43</v>
      </c>
      <c r="B48" s="1"/>
      <c r="C48" s="2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28"/>
      <c r="AE48" s="2"/>
      <c r="AF48" s="6">
        <f t="shared" si="1"/>
        <v>0</v>
      </c>
    </row>
    <row r="49" spans="1:32" x14ac:dyDescent="0.25">
      <c r="A49" s="1">
        <v>44</v>
      </c>
      <c r="B49" s="1"/>
      <c r="C49" s="2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28"/>
      <c r="AE49" s="2"/>
      <c r="AF49" s="6">
        <f t="shared" si="1"/>
        <v>0</v>
      </c>
    </row>
    <row r="50" spans="1:32" x14ac:dyDescent="0.25">
      <c r="A50" s="1">
        <v>45</v>
      </c>
      <c r="B50" s="1"/>
      <c r="C50" s="2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28"/>
      <c r="AE50" s="2"/>
      <c r="AF50" s="6">
        <f t="shared" si="1"/>
        <v>0</v>
      </c>
    </row>
    <row r="51" spans="1:32" x14ac:dyDescent="0.25">
      <c r="A51" s="1">
        <v>46</v>
      </c>
      <c r="B51" s="1"/>
      <c r="C51" s="2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28"/>
      <c r="AE51" s="2"/>
      <c r="AF51" s="6">
        <f t="shared" si="1"/>
        <v>0</v>
      </c>
    </row>
    <row r="52" spans="1:32" x14ac:dyDescent="0.25">
      <c r="A52" s="1">
        <v>47</v>
      </c>
      <c r="B52" s="1"/>
      <c r="C52" s="2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28"/>
      <c r="AE52" s="2"/>
      <c r="AF52" s="6">
        <f t="shared" si="1"/>
        <v>0</v>
      </c>
    </row>
    <row r="53" spans="1:32" x14ac:dyDescent="0.25">
      <c r="A53" s="1">
        <v>48</v>
      </c>
      <c r="B53" s="1"/>
      <c r="C53" s="2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28"/>
      <c r="AE53" s="2"/>
      <c r="AF53" s="6">
        <f t="shared" si="1"/>
        <v>0</v>
      </c>
    </row>
    <row r="54" spans="1:32" x14ac:dyDescent="0.25">
      <c r="A54" s="1">
        <v>49</v>
      </c>
      <c r="B54" s="1"/>
      <c r="C54" s="2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28"/>
      <c r="AE54" s="2"/>
      <c r="AF54" s="6">
        <f t="shared" si="1"/>
        <v>0</v>
      </c>
    </row>
    <row r="55" spans="1:32" x14ac:dyDescent="0.25">
      <c r="A55" s="1">
        <v>50</v>
      </c>
      <c r="B55" s="1"/>
      <c r="C55" s="2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28"/>
      <c r="AE55" s="2"/>
      <c r="AF55" s="6">
        <f t="shared" si="1"/>
        <v>0</v>
      </c>
    </row>
    <row r="56" spans="1:32" x14ac:dyDescent="0.25">
      <c r="A56" s="1">
        <v>51</v>
      </c>
      <c r="B56" s="1"/>
      <c r="C56" s="2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28"/>
      <c r="AE56" s="2"/>
      <c r="AF56" s="6">
        <f t="shared" si="1"/>
        <v>0</v>
      </c>
    </row>
    <row r="57" spans="1:32" x14ac:dyDescent="0.25">
      <c r="A57" s="1">
        <v>52</v>
      </c>
      <c r="B57" s="1"/>
      <c r="C57" s="2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28"/>
      <c r="AE57" s="2"/>
      <c r="AF57" s="6">
        <f t="shared" ref="AF57:AF88" si="2">AD57/$AF$1*100</f>
        <v>0</v>
      </c>
    </row>
    <row r="58" spans="1:32" x14ac:dyDescent="0.25">
      <c r="A58" s="1">
        <v>53</v>
      </c>
      <c r="B58" s="1"/>
      <c r="C58" s="2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8"/>
      <c r="AE58" s="2"/>
      <c r="AF58" s="6">
        <f t="shared" si="2"/>
        <v>0</v>
      </c>
    </row>
    <row r="59" spans="1:32" x14ac:dyDescent="0.25">
      <c r="A59" s="1">
        <v>54</v>
      </c>
      <c r="B59" s="1"/>
      <c r="C59" s="2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28"/>
      <c r="AE59" s="2"/>
      <c r="AF59" s="6">
        <f t="shared" si="2"/>
        <v>0</v>
      </c>
    </row>
    <row r="60" spans="1:32" x14ac:dyDescent="0.25">
      <c r="A60" s="1">
        <v>55</v>
      </c>
      <c r="B60" s="1"/>
      <c r="C60" s="2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28"/>
      <c r="AE60" s="2"/>
      <c r="AF60" s="6">
        <f t="shared" si="2"/>
        <v>0</v>
      </c>
    </row>
    <row r="61" spans="1:32" x14ac:dyDescent="0.25">
      <c r="A61" s="1">
        <v>56</v>
      </c>
      <c r="B61" s="1"/>
      <c r="C61" s="2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28"/>
      <c r="AE61" s="2"/>
      <c r="AF61" s="6">
        <f t="shared" si="2"/>
        <v>0</v>
      </c>
    </row>
    <row r="62" spans="1:32" x14ac:dyDescent="0.25">
      <c r="A62" s="1">
        <v>57</v>
      </c>
      <c r="B62" s="1"/>
      <c r="C62" s="2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28"/>
      <c r="AE62" s="2"/>
      <c r="AF62" s="6">
        <f t="shared" si="2"/>
        <v>0</v>
      </c>
    </row>
    <row r="63" spans="1:32" x14ac:dyDescent="0.25">
      <c r="A63" s="1">
        <v>58</v>
      </c>
      <c r="B63" s="1"/>
      <c r="C63" s="2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28"/>
      <c r="AE63" s="2"/>
      <c r="AF63" s="6">
        <f t="shared" si="2"/>
        <v>0</v>
      </c>
    </row>
    <row r="64" spans="1:32" x14ac:dyDescent="0.25">
      <c r="A64" s="1">
        <v>59</v>
      </c>
      <c r="B64" s="1"/>
      <c r="C64" s="2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28"/>
      <c r="AE64" s="2"/>
      <c r="AF64" s="6">
        <f t="shared" si="2"/>
        <v>0</v>
      </c>
    </row>
    <row r="65" spans="1:32" x14ac:dyDescent="0.25">
      <c r="A65" s="1">
        <v>60</v>
      </c>
      <c r="B65" s="1"/>
      <c r="C65" s="2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28"/>
      <c r="AE65" s="2"/>
      <c r="AF65" s="6">
        <f t="shared" si="2"/>
        <v>0</v>
      </c>
    </row>
    <row r="66" spans="1:32" x14ac:dyDescent="0.25">
      <c r="A66" s="1">
        <v>61</v>
      </c>
      <c r="B66" s="1"/>
      <c r="C66" s="2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28"/>
      <c r="AE66" s="2"/>
      <c r="AF66" s="6">
        <f t="shared" si="2"/>
        <v>0</v>
      </c>
    </row>
    <row r="67" spans="1:32" x14ac:dyDescent="0.25">
      <c r="A67" s="1">
        <v>62</v>
      </c>
      <c r="B67" s="1"/>
      <c r="C67" s="2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28"/>
      <c r="AE67" s="2"/>
      <c r="AF67" s="6">
        <f t="shared" si="2"/>
        <v>0</v>
      </c>
    </row>
    <row r="68" spans="1:32" x14ac:dyDescent="0.25">
      <c r="A68" s="1">
        <v>63</v>
      </c>
      <c r="B68" s="1"/>
      <c r="C68" s="2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28"/>
      <c r="AE68" s="2"/>
      <c r="AF68" s="6">
        <f t="shared" si="2"/>
        <v>0</v>
      </c>
    </row>
    <row r="69" spans="1:32" x14ac:dyDescent="0.25">
      <c r="A69" s="1">
        <v>64</v>
      </c>
      <c r="B69" s="1"/>
      <c r="C69" s="2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28"/>
      <c r="AE69" s="2"/>
      <c r="AF69" s="6">
        <f t="shared" si="2"/>
        <v>0</v>
      </c>
    </row>
    <row r="70" spans="1:32" x14ac:dyDescent="0.25">
      <c r="A70" s="1">
        <v>65</v>
      </c>
      <c r="B70" s="1"/>
      <c r="C70" s="2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28"/>
      <c r="AE70" s="2"/>
      <c r="AF70" s="6">
        <f t="shared" si="2"/>
        <v>0</v>
      </c>
    </row>
    <row r="71" spans="1:32" x14ac:dyDescent="0.25">
      <c r="A71" s="1">
        <v>66</v>
      </c>
      <c r="B71" s="1"/>
      <c r="C71" s="2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28"/>
      <c r="AE71" s="2"/>
      <c r="AF71" s="6">
        <f t="shared" si="2"/>
        <v>0</v>
      </c>
    </row>
    <row r="72" spans="1:32" x14ac:dyDescent="0.25">
      <c r="A72" s="1">
        <v>67</v>
      </c>
      <c r="B72" s="1"/>
      <c r="C72" s="2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28"/>
      <c r="AE72" s="2"/>
      <c r="AF72" s="6">
        <f t="shared" si="2"/>
        <v>0</v>
      </c>
    </row>
    <row r="73" spans="1:32" x14ac:dyDescent="0.25">
      <c r="A73" s="1">
        <v>68</v>
      </c>
      <c r="B73" s="1"/>
      <c r="C73" s="2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28"/>
      <c r="AE73" s="2"/>
      <c r="AF73" s="6">
        <f t="shared" si="2"/>
        <v>0</v>
      </c>
    </row>
    <row r="74" spans="1:32" x14ac:dyDescent="0.25">
      <c r="A74" s="1">
        <v>69</v>
      </c>
      <c r="B74" s="1"/>
      <c r="C74" s="2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28"/>
      <c r="AE74" s="2"/>
      <c r="AF74" s="6">
        <f t="shared" si="2"/>
        <v>0</v>
      </c>
    </row>
    <row r="75" spans="1:32" x14ac:dyDescent="0.25">
      <c r="A75" s="1">
        <v>70</v>
      </c>
      <c r="B75" s="1"/>
      <c r="C75" s="2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28"/>
      <c r="AE75" s="2"/>
      <c r="AF75" s="6">
        <f t="shared" si="2"/>
        <v>0</v>
      </c>
    </row>
    <row r="76" spans="1:32" x14ac:dyDescent="0.25">
      <c r="A76" s="1">
        <v>71</v>
      </c>
      <c r="B76" s="1"/>
      <c r="C76" s="2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28"/>
      <c r="AE76" s="2"/>
      <c r="AF76" s="6">
        <f t="shared" si="2"/>
        <v>0</v>
      </c>
    </row>
    <row r="77" spans="1:32" x14ac:dyDescent="0.25">
      <c r="A77" s="1">
        <v>72</v>
      </c>
      <c r="B77" s="1"/>
      <c r="C77" s="2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28"/>
      <c r="AE77" s="2"/>
      <c r="AF77" s="6">
        <f t="shared" si="2"/>
        <v>0</v>
      </c>
    </row>
    <row r="78" spans="1:32" x14ac:dyDescent="0.25">
      <c r="A78" s="1">
        <v>73</v>
      </c>
      <c r="B78" s="1"/>
      <c r="C78" s="2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28"/>
      <c r="AE78" s="2"/>
      <c r="AF78" s="6">
        <f t="shared" si="2"/>
        <v>0</v>
      </c>
    </row>
    <row r="79" spans="1:32" x14ac:dyDescent="0.25">
      <c r="A79" s="1">
        <v>74</v>
      </c>
      <c r="B79" s="1"/>
      <c r="C79" s="2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28"/>
      <c r="AE79" s="2"/>
      <c r="AF79" s="6">
        <f t="shared" si="2"/>
        <v>0</v>
      </c>
    </row>
    <row r="80" spans="1:32" x14ac:dyDescent="0.25">
      <c r="A80" s="1">
        <v>75</v>
      </c>
      <c r="B80" s="1"/>
      <c r="C80" s="2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28"/>
      <c r="AE80" s="2"/>
      <c r="AF80" s="6">
        <f t="shared" si="2"/>
        <v>0</v>
      </c>
    </row>
    <row r="81" spans="1:32" x14ac:dyDescent="0.25">
      <c r="A81" s="1">
        <v>76</v>
      </c>
      <c r="B81" s="1"/>
      <c r="C81" s="2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28"/>
      <c r="AE81" s="2"/>
      <c r="AF81" s="6">
        <f t="shared" si="2"/>
        <v>0</v>
      </c>
    </row>
    <row r="82" spans="1:32" x14ac:dyDescent="0.25">
      <c r="A82" s="1">
        <v>77</v>
      </c>
      <c r="B82" s="1"/>
      <c r="C82" s="2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28"/>
      <c r="AE82" s="2"/>
      <c r="AF82" s="6">
        <f t="shared" si="2"/>
        <v>0</v>
      </c>
    </row>
    <row r="83" spans="1:32" x14ac:dyDescent="0.25">
      <c r="A83" s="1">
        <v>78</v>
      </c>
      <c r="B83" s="1"/>
      <c r="C83" s="2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28"/>
      <c r="AE83" s="2"/>
      <c r="AF83" s="6">
        <f t="shared" si="2"/>
        <v>0</v>
      </c>
    </row>
    <row r="84" spans="1:32" x14ac:dyDescent="0.25">
      <c r="A84" s="1">
        <v>79</v>
      </c>
      <c r="B84" s="1"/>
      <c r="C84" s="2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28"/>
      <c r="AE84" s="2"/>
      <c r="AF84" s="6">
        <f t="shared" si="2"/>
        <v>0</v>
      </c>
    </row>
    <row r="85" spans="1:32" x14ac:dyDescent="0.25">
      <c r="A85" s="1">
        <v>80</v>
      </c>
      <c r="B85" s="1"/>
      <c r="C85" s="2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28"/>
      <c r="AE85" s="2"/>
      <c r="AF85" s="6">
        <f t="shared" si="2"/>
        <v>0</v>
      </c>
    </row>
    <row r="86" spans="1:32" x14ac:dyDescent="0.25">
      <c r="A86" s="1">
        <v>81</v>
      </c>
      <c r="B86" s="1"/>
      <c r="C86" s="2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28"/>
      <c r="AE86" s="2"/>
      <c r="AF86" s="6">
        <f t="shared" si="2"/>
        <v>0</v>
      </c>
    </row>
    <row r="87" spans="1:32" x14ac:dyDescent="0.25">
      <c r="A87" s="1">
        <v>82</v>
      </c>
      <c r="B87" s="1"/>
      <c r="C87" s="2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28"/>
      <c r="AE87" s="2"/>
      <c r="AF87" s="6">
        <f t="shared" si="2"/>
        <v>0</v>
      </c>
    </row>
    <row r="88" spans="1:32" x14ac:dyDescent="0.25">
      <c r="A88" s="1">
        <v>83</v>
      </c>
      <c r="B88" s="1"/>
      <c r="C88" s="2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28"/>
      <c r="AE88" s="2"/>
      <c r="AF88" s="6">
        <f t="shared" si="2"/>
        <v>0</v>
      </c>
    </row>
    <row r="89" spans="1:32" x14ac:dyDescent="0.25">
      <c r="A89" s="1">
        <v>84</v>
      </c>
      <c r="B89" s="1"/>
      <c r="C89" s="2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28"/>
      <c r="AE89" s="2"/>
      <c r="AF89" s="6">
        <f t="shared" ref="AF89:AF137" si="3">AD89/$AF$1*100</f>
        <v>0</v>
      </c>
    </row>
    <row r="90" spans="1:32" x14ac:dyDescent="0.25">
      <c r="A90" s="1">
        <v>85</v>
      </c>
      <c r="B90" s="1"/>
      <c r="C90" s="2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28"/>
      <c r="AE90" s="2"/>
      <c r="AF90" s="6">
        <f t="shared" si="3"/>
        <v>0</v>
      </c>
    </row>
    <row r="91" spans="1:32" x14ac:dyDescent="0.25">
      <c r="A91" s="1">
        <v>86</v>
      </c>
      <c r="B91" s="1"/>
      <c r="C91" s="2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28"/>
      <c r="AE91" s="2"/>
      <c r="AF91" s="6">
        <f t="shared" si="3"/>
        <v>0</v>
      </c>
    </row>
    <row r="92" spans="1:32" x14ac:dyDescent="0.25">
      <c r="A92" s="1">
        <v>87</v>
      </c>
      <c r="B92" s="1"/>
      <c r="C92" s="2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28"/>
      <c r="AE92" s="2"/>
      <c r="AF92" s="6">
        <f t="shared" si="3"/>
        <v>0</v>
      </c>
    </row>
    <row r="93" spans="1:32" x14ac:dyDescent="0.25">
      <c r="A93" s="1">
        <v>88</v>
      </c>
      <c r="B93" s="1"/>
      <c r="C93" s="2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28"/>
      <c r="AE93" s="2"/>
      <c r="AF93" s="6">
        <f t="shared" si="3"/>
        <v>0</v>
      </c>
    </row>
    <row r="94" spans="1:32" x14ac:dyDescent="0.25">
      <c r="A94" s="1">
        <v>89</v>
      </c>
      <c r="B94" s="1"/>
      <c r="C94" s="2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28"/>
      <c r="AE94" s="2"/>
      <c r="AF94" s="6">
        <f t="shared" si="3"/>
        <v>0</v>
      </c>
    </row>
    <row r="95" spans="1:32" x14ac:dyDescent="0.25">
      <c r="A95" s="1">
        <v>90</v>
      </c>
      <c r="B95" s="1"/>
      <c r="C95" s="2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28"/>
      <c r="AE95" s="2"/>
      <c r="AF95" s="6">
        <f t="shared" si="3"/>
        <v>0</v>
      </c>
    </row>
    <row r="96" spans="1:32" x14ac:dyDescent="0.25">
      <c r="A96" s="1">
        <v>91</v>
      </c>
      <c r="B96" s="1"/>
      <c r="C96" s="2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28"/>
      <c r="AE96" s="2"/>
      <c r="AF96" s="6">
        <f t="shared" si="3"/>
        <v>0</v>
      </c>
    </row>
    <row r="97" spans="1:32" x14ac:dyDescent="0.25">
      <c r="A97" s="1">
        <v>92</v>
      </c>
      <c r="B97" s="1"/>
      <c r="C97" s="2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28"/>
      <c r="AE97" s="2"/>
      <c r="AF97" s="6">
        <f t="shared" si="3"/>
        <v>0</v>
      </c>
    </row>
    <row r="98" spans="1:32" x14ac:dyDescent="0.25">
      <c r="A98" s="1">
        <v>93</v>
      </c>
      <c r="B98" s="1"/>
      <c r="C98" s="2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28"/>
      <c r="AE98" s="2"/>
      <c r="AF98" s="6">
        <f t="shared" si="3"/>
        <v>0</v>
      </c>
    </row>
    <row r="99" spans="1:32" x14ac:dyDescent="0.25">
      <c r="A99" s="1">
        <v>94</v>
      </c>
      <c r="B99" s="1"/>
      <c r="C99" s="2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28"/>
      <c r="AE99" s="2"/>
      <c r="AF99" s="6">
        <f t="shared" si="3"/>
        <v>0</v>
      </c>
    </row>
    <row r="100" spans="1:32" x14ac:dyDescent="0.25">
      <c r="A100" s="1">
        <v>95</v>
      </c>
      <c r="B100" s="1"/>
      <c r="C100" s="2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28"/>
      <c r="AE100" s="2"/>
      <c r="AF100" s="6">
        <f t="shared" si="3"/>
        <v>0</v>
      </c>
    </row>
    <row r="101" spans="1:32" x14ac:dyDescent="0.25">
      <c r="A101" s="1">
        <v>96</v>
      </c>
      <c r="B101" s="1"/>
      <c r="C101" s="2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28"/>
      <c r="AE101" s="2"/>
      <c r="AF101" s="6">
        <f t="shared" si="3"/>
        <v>0</v>
      </c>
    </row>
    <row r="102" spans="1:32" x14ac:dyDescent="0.25">
      <c r="A102" s="1">
        <v>97</v>
      </c>
      <c r="B102" s="1"/>
      <c r="C102" s="2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28"/>
      <c r="AE102" s="2"/>
      <c r="AF102" s="6">
        <f t="shared" si="3"/>
        <v>0</v>
      </c>
    </row>
    <row r="103" spans="1:32" x14ac:dyDescent="0.25">
      <c r="A103" s="1">
        <v>98</v>
      </c>
      <c r="B103" s="1"/>
      <c r="C103" s="2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28"/>
      <c r="AE103" s="2"/>
      <c r="AF103" s="6">
        <f t="shared" si="3"/>
        <v>0</v>
      </c>
    </row>
    <row r="104" spans="1:32" x14ac:dyDescent="0.25">
      <c r="A104" s="1">
        <v>99</v>
      </c>
      <c r="B104" s="1"/>
      <c r="C104" s="2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69"/>
      <c r="AE104" s="2"/>
      <c r="AF104" s="6">
        <f t="shared" ref="AF104:AF135" si="4">AD104/$AF$1*100</f>
        <v>0</v>
      </c>
    </row>
    <row r="105" spans="1:32" x14ac:dyDescent="0.25">
      <c r="A105" s="1">
        <v>100</v>
      </c>
      <c r="B105" s="1"/>
      <c r="C105" s="2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69"/>
      <c r="AE105" s="2"/>
      <c r="AF105" s="6">
        <f t="shared" si="4"/>
        <v>0</v>
      </c>
    </row>
    <row r="106" spans="1:32" x14ac:dyDescent="0.25">
      <c r="A106" s="1">
        <v>101</v>
      </c>
      <c r="B106" s="1"/>
      <c r="C106" s="2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69"/>
      <c r="AE106" s="2"/>
      <c r="AF106" s="6">
        <f t="shared" si="4"/>
        <v>0</v>
      </c>
    </row>
    <row r="107" spans="1:32" x14ac:dyDescent="0.25">
      <c r="A107" s="1">
        <v>102</v>
      </c>
      <c r="B107" s="1"/>
      <c r="C107" s="2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69"/>
      <c r="AE107" s="2"/>
      <c r="AF107" s="6">
        <f t="shared" si="4"/>
        <v>0</v>
      </c>
    </row>
    <row r="108" spans="1:32" x14ac:dyDescent="0.25">
      <c r="A108" s="1">
        <v>103</v>
      </c>
      <c r="B108" s="1"/>
      <c r="C108" s="2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69"/>
      <c r="AE108" s="2"/>
      <c r="AF108" s="6">
        <f t="shared" si="4"/>
        <v>0</v>
      </c>
    </row>
    <row r="109" spans="1:32" x14ac:dyDescent="0.25">
      <c r="A109" s="1">
        <v>104</v>
      </c>
      <c r="B109" s="1"/>
      <c r="C109" s="2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69"/>
      <c r="AE109" s="2"/>
      <c r="AF109" s="6">
        <f t="shared" si="4"/>
        <v>0</v>
      </c>
    </row>
    <row r="110" spans="1:32" x14ac:dyDescent="0.25">
      <c r="A110" s="1">
        <v>105</v>
      </c>
      <c r="B110" s="1"/>
      <c r="C110" s="2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69"/>
      <c r="AE110" s="2"/>
      <c r="AF110" s="6">
        <f t="shared" si="4"/>
        <v>0</v>
      </c>
    </row>
    <row r="111" spans="1:32" x14ac:dyDescent="0.25">
      <c r="A111" s="1">
        <v>106</v>
      </c>
      <c r="B111" s="1"/>
      <c r="C111" s="2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69"/>
      <c r="AE111" s="2"/>
      <c r="AF111" s="6">
        <f t="shared" si="4"/>
        <v>0</v>
      </c>
    </row>
    <row r="112" spans="1:32" x14ac:dyDescent="0.25">
      <c r="A112" s="1">
        <v>107</v>
      </c>
      <c r="B112" s="1"/>
      <c r="C112" s="2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69"/>
      <c r="AE112" s="2"/>
      <c r="AF112" s="6">
        <f t="shared" si="4"/>
        <v>0</v>
      </c>
    </row>
    <row r="113" spans="1:32" x14ac:dyDescent="0.25">
      <c r="A113" s="1">
        <v>108</v>
      </c>
      <c r="B113" s="1"/>
      <c r="C113" s="2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69"/>
      <c r="AE113" s="2"/>
      <c r="AF113" s="6">
        <f t="shared" si="4"/>
        <v>0</v>
      </c>
    </row>
    <row r="114" spans="1:32" x14ac:dyDescent="0.25">
      <c r="A114" s="1">
        <v>109</v>
      </c>
      <c r="B114" s="1"/>
      <c r="C114" s="2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69"/>
      <c r="AE114" s="2"/>
      <c r="AF114" s="6">
        <f t="shared" si="4"/>
        <v>0</v>
      </c>
    </row>
    <row r="115" spans="1:32" x14ac:dyDescent="0.25">
      <c r="A115" s="1">
        <v>110</v>
      </c>
      <c r="B115" s="1"/>
      <c r="C115" s="2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69"/>
      <c r="AE115" s="2"/>
      <c r="AF115" s="6">
        <f t="shared" si="4"/>
        <v>0</v>
      </c>
    </row>
    <row r="116" spans="1:32" x14ac:dyDescent="0.25">
      <c r="A116" s="1">
        <v>111</v>
      </c>
      <c r="B116" s="1"/>
      <c r="C116" s="2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69"/>
      <c r="AE116" s="2"/>
      <c r="AF116" s="6">
        <f t="shared" si="4"/>
        <v>0</v>
      </c>
    </row>
    <row r="117" spans="1:32" x14ac:dyDescent="0.25">
      <c r="A117" s="1">
        <v>112</v>
      </c>
      <c r="B117" s="1"/>
      <c r="C117" s="2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69"/>
      <c r="AE117" s="2"/>
      <c r="AF117" s="6">
        <f t="shared" si="4"/>
        <v>0</v>
      </c>
    </row>
    <row r="118" spans="1:32" x14ac:dyDescent="0.25">
      <c r="A118" s="1">
        <v>113</v>
      </c>
      <c r="B118" s="1"/>
      <c r="C118" s="2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69"/>
      <c r="AE118" s="2"/>
      <c r="AF118" s="6">
        <f t="shared" si="4"/>
        <v>0</v>
      </c>
    </row>
    <row r="119" spans="1:32" x14ac:dyDescent="0.25">
      <c r="A119" s="1">
        <v>114</v>
      </c>
      <c r="B119" s="1"/>
      <c r="C119" s="2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69"/>
      <c r="AE119" s="2"/>
      <c r="AF119" s="6">
        <f t="shared" si="4"/>
        <v>0</v>
      </c>
    </row>
    <row r="120" spans="1:32" x14ac:dyDescent="0.25">
      <c r="A120" s="1">
        <v>115</v>
      </c>
      <c r="B120" s="1"/>
      <c r="C120" s="2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69"/>
      <c r="AE120" s="2"/>
      <c r="AF120" s="6">
        <f t="shared" si="4"/>
        <v>0</v>
      </c>
    </row>
    <row r="121" spans="1:32" x14ac:dyDescent="0.25">
      <c r="A121" s="1">
        <v>116</v>
      </c>
      <c r="B121" s="1"/>
      <c r="C121" s="2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69"/>
      <c r="AE121" s="2"/>
      <c r="AF121" s="6">
        <f t="shared" si="4"/>
        <v>0</v>
      </c>
    </row>
    <row r="122" spans="1:32" x14ac:dyDescent="0.25">
      <c r="A122" s="1">
        <v>117</v>
      </c>
      <c r="B122" s="1"/>
      <c r="C122" s="2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69"/>
      <c r="AE122" s="2"/>
      <c r="AF122" s="6">
        <f t="shared" si="4"/>
        <v>0</v>
      </c>
    </row>
    <row r="123" spans="1:32" x14ac:dyDescent="0.25">
      <c r="A123" s="1">
        <v>118</v>
      </c>
      <c r="B123" s="1"/>
      <c r="C123" s="2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69"/>
      <c r="AE123" s="2"/>
      <c r="AF123" s="6">
        <f t="shared" si="4"/>
        <v>0</v>
      </c>
    </row>
    <row r="124" spans="1:32" x14ac:dyDescent="0.25">
      <c r="A124" s="1">
        <v>119</v>
      </c>
      <c r="B124" s="1"/>
      <c r="C124" s="2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69"/>
      <c r="AE124" s="2"/>
      <c r="AF124" s="6">
        <f t="shared" si="4"/>
        <v>0</v>
      </c>
    </row>
    <row r="125" spans="1:32" x14ac:dyDescent="0.25">
      <c r="A125" s="1">
        <v>120</v>
      </c>
      <c r="B125" s="1"/>
      <c r="C125" s="2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69"/>
      <c r="AE125" s="2"/>
      <c r="AF125" s="6">
        <f t="shared" si="4"/>
        <v>0</v>
      </c>
    </row>
    <row r="126" spans="1:32" x14ac:dyDescent="0.25">
      <c r="A126" s="1">
        <v>121</v>
      </c>
      <c r="B126" s="1"/>
      <c r="C126" s="2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69"/>
      <c r="AE126" s="2"/>
      <c r="AF126" s="6">
        <f t="shared" si="4"/>
        <v>0</v>
      </c>
    </row>
    <row r="127" spans="1:32" x14ac:dyDescent="0.25">
      <c r="A127" s="1">
        <v>122</v>
      </c>
      <c r="B127" s="1"/>
      <c r="C127" s="2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69"/>
      <c r="AE127" s="2"/>
      <c r="AF127" s="6">
        <f t="shared" si="4"/>
        <v>0</v>
      </c>
    </row>
    <row r="128" spans="1:32" x14ac:dyDescent="0.25">
      <c r="A128" s="1">
        <v>123</v>
      </c>
      <c r="B128" s="1"/>
      <c r="C128" s="2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69"/>
      <c r="AE128" s="2"/>
      <c r="AF128" s="6">
        <f t="shared" si="4"/>
        <v>0</v>
      </c>
    </row>
    <row r="129" spans="1:32" x14ac:dyDescent="0.25">
      <c r="A129" s="1">
        <v>124</v>
      </c>
      <c r="B129" s="1"/>
      <c r="C129" s="2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69"/>
      <c r="AE129" s="2"/>
      <c r="AF129" s="6">
        <f t="shared" si="4"/>
        <v>0</v>
      </c>
    </row>
    <row r="130" spans="1:32" x14ac:dyDescent="0.25">
      <c r="A130" s="1">
        <v>125</v>
      </c>
      <c r="B130" s="1"/>
      <c r="C130" s="2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69"/>
      <c r="AE130" s="2"/>
      <c r="AF130" s="6">
        <f t="shared" si="4"/>
        <v>0</v>
      </c>
    </row>
    <row r="131" spans="1:32" x14ac:dyDescent="0.25">
      <c r="A131" s="1">
        <v>126</v>
      </c>
      <c r="B131" s="1"/>
      <c r="C131" s="2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69"/>
      <c r="AE131" s="2"/>
      <c r="AF131" s="6">
        <f t="shared" si="4"/>
        <v>0</v>
      </c>
    </row>
    <row r="132" spans="1:32" x14ac:dyDescent="0.25">
      <c r="A132" s="1">
        <v>127</v>
      </c>
      <c r="B132" s="1"/>
      <c r="C132" s="2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69"/>
      <c r="AE132" s="2"/>
      <c r="AF132" s="6">
        <f t="shared" si="4"/>
        <v>0</v>
      </c>
    </row>
    <row r="133" spans="1:32" x14ac:dyDescent="0.25">
      <c r="A133" s="1">
        <v>128</v>
      </c>
      <c r="B133" s="1"/>
      <c r="C133" s="2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69"/>
      <c r="AE133" s="2"/>
      <c r="AF133" s="6">
        <f t="shared" si="4"/>
        <v>0</v>
      </c>
    </row>
    <row r="134" spans="1:32" x14ac:dyDescent="0.25">
      <c r="A134" s="1">
        <v>129</v>
      </c>
      <c r="B134" s="1"/>
      <c r="C134" s="2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69"/>
      <c r="AE134" s="2"/>
      <c r="AF134" s="6">
        <f t="shared" si="4"/>
        <v>0</v>
      </c>
    </row>
    <row r="135" spans="1:32" x14ac:dyDescent="0.25">
      <c r="A135" s="1">
        <v>130</v>
      </c>
      <c r="B135" s="1"/>
      <c r="C135" s="2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69"/>
      <c r="AE135" s="2"/>
      <c r="AF135" s="6">
        <f t="shared" si="4"/>
        <v>0</v>
      </c>
    </row>
    <row r="136" spans="1:32" x14ac:dyDescent="0.25">
      <c r="A136" s="1">
        <v>131</v>
      </c>
      <c r="B136" s="1"/>
      <c r="C136" s="2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28"/>
      <c r="AE136" s="2"/>
      <c r="AF136" s="6">
        <f t="shared" si="3"/>
        <v>0</v>
      </c>
    </row>
    <row r="137" spans="1:32" x14ac:dyDescent="0.25">
      <c r="A137" s="1">
        <v>132</v>
      </c>
      <c r="B137" s="1"/>
      <c r="C137" s="2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28"/>
      <c r="AE137" s="2"/>
      <c r="AF137" s="6">
        <f t="shared" si="3"/>
        <v>0</v>
      </c>
    </row>
    <row r="138" spans="1:32" x14ac:dyDescent="0.25">
      <c r="A138" s="1"/>
      <c r="B138" s="1"/>
      <c r="C138" s="2"/>
      <c r="D138" s="2"/>
      <c r="E138" s="7">
        <f t="shared" ref="E138:AC138" si="5">AVERAGE(E6:E137)/E1*100</f>
        <v>52.941176470588239</v>
      </c>
      <c r="F138" s="7">
        <f t="shared" si="5"/>
        <v>70.588235294117652</v>
      </c>
      <c r="G138" s="7">
        <f t="shared" si="5"/>
        <v>52.941176470588239</v>
      </c>
      <c r="H138" s="7">
        <f t="shared" si="5"/>
        <v>64.705882352941174</v>
      </c>
      <c r="I138" s="7">
        <f t="shared" si="5"/>
        <v>50</v>
      </c>
      <c r="J138" s="7">
        <f t="shared" si="5"/>
        <v>70.588235294117652</v>
      </c>
      <c r="K138" s="7">
        <f t="shared" si="5"/>
        <v>76.470588235294116</v>
      </c>
      <c r="L138" s="7">
        <f t="shared" si="5"/>
        <v>52.941176470588239</v>
      </c>
      <c r="M138" s="7">
        <f t="shared" si="5"/>
        <v>66.666666666666657</v>
      </c>
      <c r="N138" s="7" t="e">
        <f t="shared" si="5"/>
        <v>#DIV/0!</v>
      </c>
      <c r="O138" s="7" t="e">
        <f t="shared" si="5"/>
        <v>#DIV/0!</v>
      </c>
      <c r="P138" s="7" t="e">
        <f t="shared" si="5"/>
        <v>#DIV/0!</v>
      </c>
      <c r="Q138" s="7" t="e">
        <f t="shared" si="5"/>
        <v>#DIV/0!</v>
      </c>
      <c r="R138" s="7" t="e">
        <f t="shared" si="5"/>
        <v>#DIV/0!</v>
      </c>
      <c r="S138" s="7" t="e">
        <f t="shared" si="5"/>
        <v>#DIV/0!</v>
      </c>
      <c r="T138" s="7" t="e">
        <f t="shared" si="5"/>
        <v>#DIV/0!</v>
      </c>
      <c r="U138" s="7" t="e">
        <f t="shared" si="5"/>
        <v>#DIV/0!</v>
      </c>
      <c r="V138" s="7" t="e">
        <f t="shared" si="5"/>
        <v>#DIV/0!</v>
      </c>
      <c r="W138" s="7" t="e">
        <f t="shared" si="5"/>
        <v>#DIV/0!</v>
      </c>
      <c r="X138" s="7" t="e">
        <f t="shared" si="5"/>
        <v>#DIV/0!</v>
      </c>
      <c r="Y138" s="7" t="e">
        <f t="shared" si="5"/>
        <v>#DIV/0!</v>
      </c>
      <c r="Z138" s="7" t="e">
        <f t="shared" si="5"/>
        <v>#DIV/0!</v>
      </c>
      <c r="AA138" s="7" t="e">
        <f t="shared" si="5"/>
        <v>#DIV/0!</v>
      </c>
      <c r="AB138" s="7" t="e">
        <f t="shared" si="5"/>
        <v>#DIV/0!</v>
      </c>
      <c r="AC138" s="7" t="e">
        <f t="shared" si="5"/>
        <v>#DIV/0!</v>
      </c>
      <c r="AD138" s="35">
        <f>AVERAGE(AD6:AD137)</f>
        <v>10.235294117647058</v>
      </c>
      <c r="AE138" s="35">
        <f>AVERAGE(AE6:AE137)</f>
        <v>3.6470588235294117</v>
      </c>
      <c r="AF138" s="35">
        <f>AVERAGE(AF6:AF137)</f>
        <v>7.7540106951871675</v>
      </c>
    </row>
    <row r="139" spans="1:32" s="27" customFormat="1" x14ac:dyDescent="0.25">
      <c r="C139" s="36"/>
      <c r="D139" s="36"/>
      <c r="AD139" s="37"/>
      <c r="AE139" s="36"/>
    </row>
    <row r="140" spans="1:32" x14ac:dyDescent="0.25">
      <c r="E140" s="14">
        <v>17</v>
      </c>
      <c r="AD140" s="81" t="s">
        <v>10</v>
      </c>
      <c r="AE140" s="82"/>
    </row>
    <row r="141" spans="1:32" x14ac:dyDescent="0.25">
      <c r="E141" s="2">
        <f t="shared" ref="E141:AC141" si="6">COUNTIF(E6:E137,E1)/$E$140</f>
        <v>0.41176470588235292</v>
      </c>
      <c r="F141" s="2">
        <f t="shared" si="6"/>
        <v>0.70588235294117652</v>
      </c>
      <c r="G141" s="2">
        <f t="shared" si="6"/>
        <v>0.41176470588235292</v>
      </c>
      <c r="H141" s="2">
        <f t="shared" si="6"/>
        <v>0.6470588235294118</v>
      </c>
      <c r="I141" s="2">
        <f t="shared" si="6"/>
        <v>0.41176470588235292</v>
      </c>
      <c r="J141" s="2">
        <f t="shared" si="6"/>
        <v>0.47058823529411764</v>
      </c>
      <c r="K141" s="2">
        <f t="shared" si="6"/>
        <v>0.76470588235294112</v>
      </c>
      <c r="L141" s="2">
        <f t="shared" si="6"/>
        <v>0.29411764705882354</v>
      </c>
      <c r="M141" s="2">
        <f t="shared" si="6"/>
        <v>0.41176470588235292</v>
      </c>
      <c r="N141" s="2">
        <f t="shared" si="6"/>
        <v>0</v>
      </c>
      <c r="O141" s="2">
        <f t="shared" si="6"/>
        <v>0</v>
      </c>
      <c r="P141" s="2">
        <f t="shared" si="6"/>
        <v>0</v>
      </c>
      <c r="Q141" s="2">
        <f t="shared" si="6"/>
        <v>0</v>
      </c>
      <c r="R141" s="2">
        <f t="shared" si="6"/>
        <v>0</v>
      </c>
      <c r="S141" s="2">
        <f t="shared" si="6"/>
        <v>0</v>
      </c>
      <c r="T141" s="2">
        <f t="shared" si="6"/>
        <v>0</v>
      </c>
      <c r="U141" s="2">
        <f t="shared" si="6"/>
        <v>0</v>
      </c>
      <c r="V141" s="2">
        <f t="shared" si="6"/>
        <v>0</v>
      </c>
      <c r="W141" s="2">
        <f t="shared" si="6"/>
        <v>0</v>
      </c>
      <c r="X141" s="2">
        <f t="shared" si="6"/>
        <v>0</v>
      </c>
      <c r="Y141" s="2">
        <f t="shared" si="6"/>
        <v>0</v>
      </c>
      <c r="Z141" s="2">
        <f t="shared" si="6"/>
        <v>0</v>
      </c>
      <c r="AA141" s="2">
        <f t="shared" si="6"/>
        <v>0</v>
      </c>
      <c r="AB141" s="2">
        <f t="shared" si="6"/>
        <v>0</v>
      </c>
      <c r="AC141" s="2">
        <f t="shared" si="6"/>
        <v>0</v>
      </c>
      <c r="AD141" s="81" t="s">
        <v>11</v>
      </c>
      <c r="AE141" s="82"/>
    </row>
    <row r="142" spans="1:32" x14ac:dyDescent="0.25">
      <c r="E142" s="2">
        <f t="shared" ref="E142:AC142" si="7">$E$140-E141-E144-E143</f>
        <v>10.588235294117649</v>
      </c>
      <c r="F142" s="2">
        <f t="shared" si="7"/>
        <v>11.294117647058822</v>
      </c>
      <c r="G142" s="2">
        <f t="shared" si="7"/>
        <v>10.588235294117649</v>
      </c>
      <c r="H142" s="2">
        <f t="shared" si="7"/>
        <v>10.352941176470587</v>
      </c>
      <c r="I142" s="2">
        <f t="shared" si="7"/>
        <v>9.5882352941176485</v>
      </c>
      <c r="J142" s="2">
        <f t="shared" si="7"/>
        <v>15.529411764705884</v>
      </c>
      <c r="K142" s="2">
        <f t="shared" si="7"/>
        <v>12.235294117647058</v>
      </c>
      <c r="L142" s="2">
        <f t="shared" si="7"/>
        <v>12.705882352941178</v>
      </c>
      <c r="M142" s="2">
        <f t="shared" si="7"/>
        <v>15.588235294117649</v>
      </c>
      <c r="N142" s="2">
        <f t="shared" si="7"/>
        <v>17</v>
      </c>
      <c r="O142" s="2">
        <f t="shared" si="7"/>
        <v>17</v>
      </c>
      <c r="P142" s="2">
        <f t="shared" si="7"/>
        <v>17</v>
      </c>
      <c r="Q142" s="2">
        <f t="shared" ref="Q142:AA142" si="8">$E$140-Q141-Q144-Q143</f>
        <v>17</v>
      </c>
      <c r="R142" s="2">
        <f t="shared" si="8"/>
        <v>17</v>
      </c>
      <c r="S142" s="2">
        <f t="shared" si="8"/>
        <v>17</v>
      </c>
      <c r="T142" s="2">
        <f t="shared" si="8"/>
        <v>17</v>
      </c>
      <c r="U142" s="2">
        <f t="shared" si="8"/>
        <v>17</v>
      </c>
      <c r="V142" s="2">
        <f t="shared" si="8"/>
        <v>17</v>
      </c>
      <c r="W142" s="2">
        <f t="shared" si="8"/>
        <v>17</v>
      </c>
      <c r="X142" s="2">
        <f t="shared" si="8"/>
        <v>17</v>
      </c>
      <c r="Y142" s="2">
        <f t="shared" si="8"/>
        <v>17</v>
      </c>
      <c r="Z142" s="2">
        <f t="shared" si="8"/>
        <v>17</v>
      </c>
      <c r="AA142" s="2">
        <f t="shared" si="8"/>
        <v>17</v>
      </c>
      <c r="AB142" s="2">
        <f t="shared" si="7"/>
        <v>17</v>
      </c>
      <c r="AC142" s="38">
        <f t="shared" si="7"/>
        <v>17</v>
      </c>
      <c r="AD142" s="81" t="s">
        <v>12</v>
      </c>
      <c r="AE142" s="82"/>
    </row>
    <row r="143" spans="1:32" x14ac:dyDescent="0.25">
      <c r="E143" s="2">
        <f t="shared" ref="E143:AC143" si="9">COUNTIF(E6:E137,"=N  ")</f>
        <v>0</v>
      </c>
      <c r="F143" s="2">
        <f t="shared" si="9"/>
        <v>0</v>
      </c>
      <c r="G143" s="2">
        <f t="shared" si="9"/>
        <v>0</v>
      </c>
      <c r="H143" s="2">
        <f t="shared" si="9"/>
        <v>0</v>
      </c>
      <c r="I143" s="2">
        <f t="shared" si="9"/>
        <v>0</v>
      </c>
      <c r="J143" s="2">
        <f t="shared" si="9"/>
        <v>0</v>
      </c>
      <c r="K143" s="2">
        <f t="shared" si="9"/>
        <v>0</v>
      </c>
      <c r="L143" s="2">
        <f t="shared" si="9"/>
        <v>0</v>
      </c>
      <c r="M143" s="2">
        <f t="shared" si="9"/>
        <v>0</v>
      </c>
      <c r="N143" s="2">
        <f t="shared" si="9"/>
        <v>0</v>
      </c>
      <c r="O143" s="2">
        <f t="shared" si="9"/>
        <v>0</v>
      </c>
      <c r="P143" s="2">
        <f t="shared" si="9"/>
        <v>0</v>
      </c>
      <c r="Q143" s="2">
        <f t="shared" si="9"/>
        <v>0</v>
      </c>
      <c r="R143" s="2">
        <f t="shared" si="9"/>
        <v>0</v>
      </c>
      <c r="S143" s="2">
        <f t="shared" si="9"/>
        <v>0</v>
      </c>
      <c r="T143" s="2">
        <f t="shared" si="9"/>
        <v>0</v>
      </c>
      <c r="U143" s="2">
        <f t="shared" si="9"/>
        <v>0</v>
      </c>
      <c r="V143" s="2">
        <f t="shared" si="9"/>
        <v>0</v>
      </c>
      <c r="W143" s="2">
        <f t="shared" si="9"/>
        <v>0</v>
      </c>
      <c r="X143" s="2">
        <f t="shared" si="9"/>
        <v>0</v>
      </c>
      <c r="Y143" s="2">
        <f t="shared" si="9"/>
        <v>0</v>
      </c>
      <c r="Z143" s="2">
        <f t="shared" si="9"/>
        <v>0</v>
      </c>
      <c r="AA143" s="2">
        <f t="shared" si="9"/>
        <v>0</v>
      </c>
      <c r="AB143" s="2">
        <f t="shared" si="9"/>
        <v>0</v>
      </c>
      <c r="AC143" s="38">
        <f t="shared" si="9"/>
        <v>0</v>
      </c>
      <c r="AD143" s="81" t="s">
        <v>9</v>
      </c>
      <c r="AE143" s="82"/>
    </row>
    <row r="144" spans="1:32" x14ac:dyDescent="0.25">
      <c r="E144" s="2">
        <f t="shared" ref="E144:AC144" si="10">COUNTIF(E6:E137,"=0")</f>
        <v>6</v>
      </c>
      <c r="F144" s="2">
        <f t="shared" si="10"/>
        <v>5</v>
      </c>
      <c r="G144" s="2">
        <f t="shared" si="10"/>
        <v>6</v>
      </c>
      <c r="H144" s="2">
        <f t="shared" si="10"/>
        <v>6</v>
      </c>
      <c r="I144" s="2">
        <f t="shared" si="10"/>
        <v>7</v>
      </c>
      <c r="J144" s="2">
        <f t="shared" si="10"/>
        <v>1</v>
      </c>
      <c r="K144" s="2">
        <f t="shared" si="10"/>
        <v>4</v>
      </c>
      <c r="L144" s="2">
        <f t="shared" si="10"/>
        <v>4</v>
      </c>
      <c r="M144" s="2">
        <f t="shared" si="10"/>
        <v>1</v>
      </c>
      <c r="N144" s="2">
        <f t="shared" si="10"/>
        <v>0</v>
      </c>
      <c r="O144" s="2">
        <f t="shared" si="10"/>
        <v>0</v>
      </c>
      <c r="P144" s="2">
        <f t="shared" si="10"/>
        <v>0</v>
      </c>
      <c r="Q144" s="2">
        <f t="shared" ref="Q144:AA144" si="11">COUNTIF(Q6:Q137,"=0")</f>
        <v>0</v>
      </c>
      <c r="R144" s="2">
        <f t="shared" si="11"/>
        <v>0</v>
      </c>
      <c r="S144" s="2">
        <f t="shared" si="11"/>
        <v>0</v>
      </c>
      <c r="T144" s="2">
        <f t="shared" si="11"/>
        <v>0</v>
      </c>
      <c r="U144" s="2">
        <f t="shared" si="11"/>
        <v>0</v>
      </c>
      <c r="V144" s="2">
        <f t="shared" si="11"/>
        <v>0</v>
      </c>
      <c r="W144" s="2">
        <f t="shared" si="11"/>
        <v>0</v>
      </c>
      <c r="X144" s="2">
        <f t="shared" si="11"/>
        <v>0</v>
      </c>
      <c r="Y144" s="2">
        <f t="shared" si="11"/>
        <v>0</v>
      </c>
      <c r="Z144" s="2">
        <f t="shared" si="11"/>
        <v>0</v>
      </c>
      <c r="AA144" s="2">
        <f t="shared" si="11"/>
        <v>0</v>
      </c>
      <c r="AB144" s="2">
        <f t="shared" si="10"/>
        <v>0</v>
      </c>
      <c r="AC144" s="38">
        <f t="shared" si="10"/>
        <v>0</v>
      </c>
      <c r="AD144" s="81" t="s">
        <v>8</v>
      </c>
      <c r="AE144" s="82"/>
    </row>
    <row r="147" spans="3:32" x14ac:dyDescent="0.25">
      <c r="C147"/>
      <c r="D147"/>
      <c r="AC147" s="31"/>
      <c r="AD147" s="31" t="s">
        <v>13</v>
      </c>
      <c r="AE147" s="14">
        <f>COUNTIF(AE6:AE137,"=2")</f>
        <v>0</v>
      </c>
      <c r="AF147" s="15">
        <f>AE147/$E$140*100</f>
        <v>0</v>
      </c>
    </row>
    <row r="148" spans="3:32" x14ac:dyDescent="0.25">
      <c r="C148"/>
      <c r="D148"/>
      <c r="AC148" s="32"/>
      <c r="AD148" s="32" t="s">
        <v>14</v>
      </c>
      <c r="AE148" s="8">
        <f>COUNTIF(AE6:AE137,"=3")</f>
        <v>7</v>
      </c>
      <c r="AF148" s="13">
        <f>AE148/$E$140*100</f>
        <v>41.17647058823529</v>
      </c>
    </row>
    <row r="149" spans="3:32" x14ac:dyDescent="0.25">
      <c r="C149"/>
      <c r="D149"/>
      <c r="AC149" s="33"/>
      <c r="AD149" s="33" t="s">
        <v>15</v>
      </c>
      <c r="AE149" s="11">
        <f>COUNTIF(AE6:AE137,"=4")</f>
        <v>9</v>
      </c>
      <c r="AF149" s="12">
        <f>AE149/$E$140*100</f>
        <v>52.941176470588239</v>
      </c>
    </row>
    <row r="150" spans="3:32" x14ac:dyDescent="0.25">
      <c r="C150"/>
      <c r="D150"/>
      <c r="AC150" s="34"/>
      <c r="AD150" s="34" t="s">
        <v>16</v>
      </c>
      <c r="AE150" s="9">
        <f>COUNTIF(AE6:AE137,"=5")</f>
        <v>1</v>
      </c>
      <c r="AF150" s="10">
        <f>AE150/$E$140*100</f>
        <v>5.8823529411764701</v>
      </c>
    </row>
    <row r="152" spans="3:32" x14ac:dyDescent="0.25">
      <c r="C152"/>
      <c r="D152"/>
      <c r="E152" s="92" t="s">
        <v>52</v>
      </c>
      <c r="F152" s="93"/>
      <c r="G152" s="93"/>
      <c r="H152" s="93"/>
      <c r="I152" s="94"/>
      <c r="J152" s="70" t="s">
        <v>51</v>
      </c>
      <c r="K152" s="70" t="s">
        <v>50</v>
      </c>
      <c r="AB152" s="80" t="s">
        <v>53</v>
      </c>
      <c r="AC152" s="80"/>
      <c r="AD152" s="80"/>
      <c r="AE152" s="80"/>
      <c r="AF152" s="71">
        <f>COUNTIF(AF6:AF137,100)</f>
        <v>0</v>
      </c>
    </row>
    <row r="153" spans="3:32" x14ac:dyDescent="0.25">
      <c r="C153"/>
      <c r="D153"/>
      <c r="E153" s="79" t="s">
        <v>45</v>
      </c>
      <c r="F153" s="79"/>
      <c r="G153" s="79"/>
      <c r="H153" s="79"/>
      <c r="I153" s="79"/>
      <c r="J153" s="7">
        <f>COUNTIF(AF6:AF137,"&gt;=85")</f>
        <v>1</v>
      </c>
      <c r="K153" s="7">
        <f>J153/E140*100</f>
        <v>5.8823529411764701</v>
      </c>
      <c r="AB153" s="89" t="s">
        <v>17</v>
      </c>
      <c r="AC153" s="90"/>
      <c r="AD153" s="90"/>
      <c r="AE153" s="91"/>
      <c r="AF153" s="7">
        <f>SUM(AE148:AE150)/$E$140*100</f>
        <v>100</v>
      </c>
    </row>
    <row r="154" spans="3:32" x14ac:dyDescent="0.25">
      <c r="C154"/>
      <c r="D154"/>
      <c r="E154" s="79" t="s">
        <v>46</v>
      </c>
      <c r="F154" s="79"/>
      <c r="G154" s="79"/>
      <c r="H154" s="79"/>
      <c r="I154" s="79"/>
      <c r="J154" s="7">
        <f>COUNTIF(AF6:AF137,"&gt;=75")-J153</f>
        <v>3</v>
      </c>
      <c r="K154" s="7">
        <f>J154/E140*100</f>
        <v>17.647058823529413</v>
      </c>
      <c r="AB154" s="89" t="s">
        <v>31</v>
      </c>
      <c r="AC154" s="90"/>
      <c r="AD154" s="90"/>
      <c r="AE154" s="91"/>
      <c r="AF154" s="7">
        <f>SUM(AE149:AE150)/$E$140*100</f>
        <v>58.82352941176471</v>
      </c>
    </row>
    <row r="155" spans="3:32" x14ac:dyDescent="0.25">
      <c r="C155"/>
      <c r="D155"/>
      <c r="E155" s="79" t="s">
        <v>47</v>
      </c>
      <c r="F155" s="79"/>
      <c r="G155" s="79"/>
      <c r="H155" s="79"/>
      <c r="I155" s="79"/>
      <c r="J155" s="7">
        <f>COUNTIF(AF6:AF137,"&gt;=65")-J154-J153</f>
        <v>2</v>
      </c>
      <c r="K155" s="7">
        <f>J155/E140*100</f>
        <v>11.76470588235294</v>
      </c>
      <c r="AB155" s="80" t="s">
        <v>28</v>
      </c>
      <c r="AC155" s="80"/>
      <c r="AD155" s="80"/>
      <c r="AE155" s="80"/>
      <c r="AF155" s="7">
        <f>AVERAGE(AD6:AD137)</f>
        <v>10.235294117647058</v>
      </c>
    </row>
    <row r="156" spans="3:32" x14ac:dyDescent="0.25">
      <c r="C156"/>
      <c r="D156"/>
      <c r="E156" s="79" t="s">
        <v>48</v>
      </c>
      <c r="F156" s="79"/>
      <c r="G156" s="79"/>
      <c r="H156" s="79"/>
      <c r="I156" s="79"/>
      <c r="J156" s="7">
        <f>COUNTIF(AF6:AF137,"&gt;=50")-J155-J154-J153</f>
        <v>6</v>
      </c>
      <c r="K156" s="7">
        <f>J156/E140*100</f>
        <v>35.294117647058826</v>
      </c>
      <c r="AB156" s="80" t="s">
        <v>18</v>
      </c>
      <c r="AC156" s="80"/>
      <c r="AD156" s="80"/>
      <c r="AE156" s="80"/>
      <c r="AF156" s="7">
        <f>AVERAGE(AE6:AE137)</f>
        <v>3.6470588235294117</v>
      </c>
    </row>
    <row r="157" spans="3:32" x14ac:dyDescent="0.25">
      <c r="E157" s="79" t="s">
        <v>49</v>
      </c>
      <c r="F157" s="79"/>
      <c r="G157" s="79"/>
      <c r="H157" s="79"/>
      <c r="I157" s="79"/>
      <c r="J157" s="7">
        <f>COUNTIF(AF6:AF137,"&lt;50")</f>
        <v>120</v>
      </c>
      <c r="K157" s="7">
        <f>J157/E140*100</f>
        <v>705.88235294117646</v>
      </c>
      <c r="AB157" s="80" t="s">
        <v>44</v>
      </c>
      <c r="AC157" s="80"/>
      <c r="AD157" s="80"/>
      <c r="AE157" s="80"/>
      <c r="AF157" s="7">
        <f>AVERAGE(AF6:AF137)</f>
        <v>7.7540106951871675</v>
      </c>
    </row>
  </sheetData>
  <autoFilter ref="E3:AF138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</autoFilter>
  <mergeCells count="25">
    <mergeCell ref="B3:B5"/>
    <mergeCell ref="A3:A5"/>
    <mergeCell ref="D3:D5"/>
    <mergeCell ref="E3:AC3"/>
    <mergeCell ref="AD3:AD5"/>
    <mergeCell ref="AE3:AE5"/>
    <mergeCell ref="AF3:AF5"/>
    <mergeCell ref="C3:C5"/>
    <mergeCell ref="AB153:AE153"/>
    <mergeCell ref="AB154:AE154"/>
    <mergeCell ref="E152:I152"/>
    <mergeCell ref="AB155:AE155"/>
    <mergeCell ref="AB156:AE156"/>
    <mergeCell ref="AB157:AE157"/>
    <mergeCell ref="AD140:AE140"/>
    <mergeCell ref="AD141:AE141"/>
    <mergeCell ref="AD142:AE142"/>
    <mergeCell ref="AD143:AE143"/>
    <mergeCell ref="AD144:AE144"/>
    <mergeCell ref="AB152:AE152"/>
    <mergeCell ref="E157:I157"/>
    <mergeCell ref="E155:I155"/>
    <mergeCell ref="E156:I156"/>
    <mergeCell ref="E154:I154"/>
    <mergeCell ref="E153:I153"/>
  </mergeCells>
  <conditionalFormatting sqref="AE6:AE137">
    <cfRule type="cellIs" dxfId="14" priority="2" operator="equal">
      <formula>3</formula>
    </cfRule>
    <cfRule type="cellIs" dxfId="13" priority="3" operator="equal">
      <formula>4</formula>
    </cfRule>
    <cfRule type="cellIs" dxfId="12" priority="4" operator="equal">
      <formula>2</formula>
    </cfRule>
    <cfRule type="cellIs" dxfId="11" priority="5" operator="equal">
      <formula>5</formula>
    </cfRule>
  </conditionalFormatting>
  <conditionalFormatting sqref="E138:AC138">
    <cfRule type="cellIs" dxfId="10" priority="1" operator="lessThan">
      <formula>50</formula>
    </cfRule>
  </conditionalFormatting>
  <pageMargins left="0.70866141732283472" right="0.70866141732283472" top="0.74803149606299213" bottom="0.74803149606299213" header="0.31496062992125984" footer="0.31496062992125984"/>
  <pageSetup paperSize="9" fitToHeight="5" orientation="landscape" r:id="rId1"/>
  <ignoredErrors>
    <ignoredError sqref="AB141:AC144 AB138:AC138 E138:P138 E141:P14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1"/>
  <sheetViews>
    <sheetView zoomScale="85" zoomScaleNormal="85" workbookViewId="0">
      <selection activeCell="N28" sqref="N28"/>
    </sheetView>
  </sheetViews>
  <sheetFormatPr defaultColWidth="9.140625" defaultRowHeight="12.75" x14ac:dyDescent="0.2"/>
  <cols>
    <col min="1" max="1" width="9.140625" style="42"/>
    <col min="2" max="2" width="86.42578125" style="42" customWidth="1"/>
    <col min="3" max="6" width="9.85546875" style="42" customWidth="1"/>
    <col min="7" max="16384" width="9.140625" style="42"/>
  </cols>
  <sheetData>
    <row r="1" spans="1:9" s="39" customFormat="1" x14ac:dyDescent="0.2">
      <c r="A1" s="49"/>
      <c r="B1" s="49"/>
      <c r="C1" s="49"/>
      <c r="G1" s="50"/>
      <c r="H1" s="95"/>
      <c r="I1" s="95"/>
    </row>
    <row r="2" spans="1:9" s="52" customFormat="1" ht="72.75" x14ac:dyDescent="0.2">
      <c r="A2" s="40" t="s">
        <v>33</v>
      </c>
      <c r="B2" s="41" t="s">
        <v>41</v>
      </c>
      <c r="C2" s="44" t="s">
        <v>40</v>
      </c>
      <c r="D2" s="53" t="s">
        <v>37</v>
      </c>
      <c r="E2" s="51" t="s">
        <v>38</v>
      </c>
      <c r="F2" s="51" t="s">
        <v>39</v>
      </c>
      <c r="G2" s="26" t="s">
        <v>43</v>
      </c>
      <c r="H2" s="41" t="s">
        <v>83</v>
      </c>
      <c r="I2" s="26" t="s">
        <v>34</v>
      </c>
    </row>
    <row r="3" spans="1:9" ht="51" x14ac:dyDescent="0.2">
      <c r="A3" s="41">
        <v>1</v>
      </c>
      <c r="B3" s="43" t="s">
        <v>74</v>
      </c>
      <c r="C3" s="44">
        <f>'1'!E1</f>
        <v>2</v>
      </c>
      <c r="D3" s="64">
        <v>52.94</v>
      </c>
      <c r="E3" s="65">
        <v>67.19</v>
      </c>
      <c r="F3" s="65">
        <v>59.9</v>
      </c>
      <c r="G3" s="45">
        <f>1-I3</f>
        <v>0.58823529411764708</v>
      </c>
      <c r="H3" s="54">
        <f>'7А'!R2</f>
        <v>7</v>
      </c>
      <c r="I3" s="46">
        <f>'1'!E141</f>
        <v>0.41176470588235292</v>
      </c>
    </row>
    <row r="4" spans="1:9" ht="89.25" x14ac:dyDescent="0.2">
      <c r="A4" s="41">
        <v>2</v>
      </c>
      <c r="B4" s="43" t="s">
        <v>75</v>
      </c>
      <c r="C4" s="44">
        <f>'1'!F1</f>
        <v>1</v>
      </c>
      <c r="D4" s="64">
        <v>70.59</v>
      </c>
      <c r="E4" s="65">
        <v>80.64</v>
      </c>
      <c r="F4" s="65">
        <v>71.86</v>
      </c>
      <c r="G4" s="45">
        <f t="shared" ref="G4:G11" si="0">1-I4</f>
        <v>0.29411764705882348</v>
      </c>
      <c r="H4" s="54">
        <f>'7А'!S2</f>
        <v>12</v>
      </c>
      <c r="I4" s="46">
        <f>'1'!F141</f>
        <v>0.70588235294117652</v>
      </c>
    </row>
    <row r="5" spans="1:9" ht="63.75" x14ac:dyDescent="0.2">
      <c r="A5" s="41">
        <v>3</v>
      </c>
      <c r="B5" s="43" t="s">
        <v>82</v>
      </c>
      <c r="C5" s="44">
        <f>'1'!G1</f>
        <v>2</v>
      </c>
      <c r="D5" s="64">
        <v>52.94</v>
      </c>
      <c r="E5" s="65">
        <v>60.74</v>
      </c>
      <c r="F5" s="65">
        <v>52.44</v>
      </c>
      <c r="G5" s="45">
        <f t="shared" si="0"/>
        <v>0.58823529411764708</v>
      </c>
      <c r="H5" s="54">
        <f>'7А'!T2</f>
        <v>7</v>
      </c>
      <c r="I5" s="46">
        <f>'1'!G141</f>
        <v>0.41176470588235292</v>
      </c>
    </row>
    <row r="6" spans="1:9" ht="76.5" x14ac:dyDescent="0.2">
      <c r="A6" s="41">
        <v>4</v>
      </c>
      <c r="B6" s="43" t="s">
        <v>76</v>
      </c>
      <c r="C6" s="44">
        <f>'1'!H1</f>
        <v>1</v>
      </c>
      <c r="D6" s="64">
        <v>64.709999999999994</v>
      </c>
      <c r="E6" s="65">
        <v>61.1</v>
      </c>
      <c r="F6" s="65">
        <v>53.9</v>
      </c>
      <c r="G6" s="45">
        <f t="shared" si="0"/>
        <v>0.3529411764705882</v>
      </c>
      <c r="H6" s="54">
        <f>'7А'!U2</f>
        <v>11</v>
      </c>
      <c r="I6" s="46">
        <f>'1'!H141</f>
        <v>0.6470588235294118</v>
      </c>
    </row>
    <row r="7" spans="1:9" ht="76.5" x14ac:dyDescent="0.2">
      <c r="A7" s="41">
        <v>5</v>
      </c>
      <c r="B7" s="47" t="s">
        <v>77</v>
      </c>
      <c r="C7" s="48">
        <f>'1'!I1</f>
        <v>2</v>
      </c>
      <c r="D7" s="66">
        <v>50</v>
      </c>
      <c r="E7" s="67">
        <v>54.73</v>
      </c>
      <c r="F7" s="67">
        <v>48.59</v>
      </c>
      <c r="G7" s="45">
        <f t="shared" si="0"/>
        <v>0.58823529411764708</v>
      </c>
      <c r="H7" s="67">
        <f>'7А'!V2</f>
        <v>7</v>
      </c>
      <c r="I7" s="68">
        <f>'1'!I141</f>
        <v>0.41176470588235292</v>
      </c>
    </row>
    <row r="8" spans="1:9" ht="76.5" x14ac:dyDescent="0.2">
      <c r="A8" s="41">
        <v>6</v>
      </c>
      <c r="B8" s="47" t="s">
        <v>78</v>
      </c>
      <c r="C8" s="48">
        <f>'1'!J1</f>
        <v>2</v>
      </c>
      <c r="D8" s="66">
        <v>70.59</v>
      </c>
      <c r="E8" s="67">
        <v>68.989999999999995</v>
      </c>
      <c r="F8" s="67">
        <v>66.34</v>
      </c>
      <c r="G8" s="45">
        <f t="shared" si="0"/>
        <v>0.52941176470588236</v>
      </c>
      <c r="H8" s="67">
        <f>'7А'!W2</f>
        <v>8</v>
      </c>
      <c r="I8" s="68">
        <f>'1'!J141</f>
        <v>0.47058823529411764</v>
      </c>
    </row>
    <row r="9" spans="1:9" ht="76.5" x14ac:dyDescent="0.2">
      <c r="A9" s="41">
        <v>7</v>
      </c>
      <c r="B9" s="47" t="s">
        <v>79</v>
      </c>
      <c r="C9" s="48">
        <f>'1'!K1</f>
        <v>1</v>
      </c>
      <c r="D9" s="66">
        <v>76.47</v>
      </c>
      <c r="E9" s="67">
        <v>70.58</v>
      </c>
      <c r="F9" s="67">
        <v>64.319999999999993</v>
      </c>
      <c r="G9" s="45">
        <f t="shared" si="0"/>
        <v>0.23529411764705888</v>
      </c>
      <c r="H9" s="67">
        <f>'7А'!X2</f>
        <v>13</v>
      </c>
      <c r="I9" s="68">
        <f>'1'!K141</f>
        <v>0.76470588235294112</v>
      </c>
    </row>
    <row r="10" spans="1:9" ht="63.75" x14ac:dyDescent="0.2">
      <c r="A10" s="41">
        <v>8</v>
      </c>
      <c r="B10" s="47" t="s">
        <v>80</v>
      </c>
      <c r="C10" s="48">
        <f>'1'!L1</f>
        <v>3</v>
      </c>
      <c r="D10" s="66">
        <v>52.94</v>
      </c>
      <c r="E10" s="67">
        <v>49.17</v>
      </c>
      <c r="F10" s="67">
        <v>40.28</v>
      </c>
      <c r="G10" s="45">
        <f t="shared" si="0"/>
        <v>0.70588235294117641</v>
      </c>
      <c r="H10" s="67">
        <f>'7А'!Y2</f>
        <v>5</v>
      </c>
      <c r="I10" s="68">
        <f>'1'!L141</f>
        <v>0.29411764705882354</v>
      </c>
    </row>
    <row r="11" spans="1:9" ht="76.5" x14ac:dyDescent="0.2">
      <c r="A11" s="41">
        <v>9</v>
      </c>
      <c r="B11" s="47" t="s">
        <v>81</v>
      </c>
      <c r="C11" s="48">
        <f>'1'!M1</f>
        <v>3</v>
      </c>
      <c r="D11" s="66">
        <v>66.67</v>
      </c>
      <c r="E11" s="67">
        <v>63.55</v>
      </c>
      <c r="F11" s="67">
        <v>63.5</v>
      </c>
      <c r="G11" s="45">
        <f t="shared" si="0"/>
        <v>0.58823529411764708</v>
      </c>
      <c r="H11" s="67">
        <f>'7А'!Z2</f>
        <v>7</v>
      </c>
      <c r="I11" s="68">
        <f>'1'!M141</f>
        <v>0.41176470588235292</v>
      </c>
    </row>
  </sheetData>
  <mergeCells count="1"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"/>
  <sheetViews>
    <sheetView topLeftCell="A21" zoomScale="70" zoomScaleNormal="70" workbookViewId="0">
      <selection activeCell="AA2" sqref="AA2:AP3"/>
    </sheetView>
  </sheetViews>
  <sheetFormatPr defaultRowHeight="15" x14ac:dyDescent="0.25"/>
  <cols>
    <col min="1" max="1" width="4" bestFit="1" customWidth="1"/>
    <col min="2" max="2" width="11.140625" customWidth="1"/>
    <col min="3" max="3" width="8.42578125" style="3" bestFit="1" customWidth="1"/>
    <col min="4" max="4" width="8.42578125" style="3" customWidth="1"/>
    <col min="5" max="13" width="6.7109375" customWidth="1"/>
    <col min="14" max="14" width="7.5703125" style="29" customWidth="1"/>
    <col min="15" max="15" width="8.7109375" style="3" bestFit="1" customWidth="1"/>
    <col min="18" max="26" width="7.28515625" customWidth="1"/>
  </cols>
  <sheetData>
    <row r="1" spans="1:28" x14ac:dyDescent="0.25">
      <c r="D1" s="30" t="s">
        <v>35</v>
      </c>
      <c r="E1" s="4">
        <f>'1'!E1</f>
        <v>2</v>
      </c>
      <c r="F1" s="4">
        <f>'1'!F1</f>
        <v>1</v>
      </c>
      <c r="G1" s="4">
        <f>'1'!G1</f>
        <v>2</v>
      </c>
      <c r="H1" s="4">
        <f>'1'!H1</f>
        <v>1</v>
      </c>
      <c r="I1" s="4">
        <f>'1'!I1</f>
        <v>2</v>
      </c>
      <c r="J1" s="4">
        <f>'1'!J1</f>
        <v>2</v>
      </c>
      <c r="K1" s="4">
        <f>'1'!K1</f>
        <v>1</v>
      </c>
      <c r="L1" s="4">
        <f>'1'!L1</f>
        <v>3</v>
      </c>
      <c r="M1" s="4">
        <f>'1'!M1</f>
        <v>3</v>
      </c>
      <c r="P1" s="5">
        <f>SUM(E1:M1)</f>
        <v>17</v>
      </c>
      <c r="R1" s="78">
        <v>17</v>
      </c>
      <c r="AA1" s="96" t="s">
        <v>10</v>
      </c>
      <c r="AB1" s="98"/>
    </row>
    <row r="2" spans="1:28" x14ac:dyDescent="0.25">
      <c r="R2" s="2">
        <f>COUNTIF(E6:E38,E1)</f>
        <v>7</v>
      </c>
      <c r="S2" s="2">
        <f>COUNTIF(F6:F38,F1)</f>
        <v>12</v>
      </c>
      <c r="T2" s="2">
        <f>COUNTIF(G6:G38,G1)</f>
        <v>7</v>
      </c>
      <c r="U2" s="2">
        <f>COUNTIF(H6:H38,H1)</f>
        <v>11</v>
      </c>
      <c r="V2" s="2">
        <f>COUNTIF(I6:I38,I1)</f>
        <v>7</v>
      </c>
      <c r="W2" s="2">
        <f>COUNTIF(J6:J38,J1)</f>
        <v>8</v>
      </c>
      <c r="X2" s="2">
        <f>COUNTIF(K6:K38,K1)</f>
        <v>13</v>
      </c>
      <c r="Y2" s="2">
        <f>COUNTIF(L6:L38,L1)</f>
        <v>5</v>
      </c>
      <c r="Z2" s="2">
        <f>COUNTIF(M6:M38,M1)</f>
        <v>7</v>
      </c>
      <c r="AA2" s="96" t="s">
        <v>11</v>
      </c>
      <c r="AB2" s="98"/>
    </row>
    <row r="3" spans="1:28" x14ac:dyDescent="0.25">
      <c r="A3" s="86" t="s">
        <v>0</v>
      </c>
      <c r="B3" s="86" t="s">
        <v>1</v>
      </c>
      <c r="C3" s="86" t="s">
        <v>3</v>
      </c>
      <c r="D3" s="86" t="s">
        <v>36</v>
      </c>
      <c r="E3" s="89" t="s">
        <v>6</v>
      </c>
      <c r="F3" s="90"/>
      <c r="G3" s="90"/>
      <c r="H3" s="90"/>
      <c r="I3" s="90"/>
      <c r="J3" s="90"/>
      <c r="K3" s="90"/>
      <c r="L3" s="90"/>
      <c r="M3" s="90"/>
      <c r="N3" s="83" t="s">
        <v>4</v>
      </c>
      <c r="O3" s="83" t="s">
        <v>5</v>
      </c>
      <c r="P3" s="86" t="s">
        <v>7</v>
      </c>
      <c r="R3" s="2">
        <f t="shared" ref="R3:Z3" si="0">$R$1-R2-R5-R4</f>
        <v>4</v>
      </c>
      <c r="S3" s="2">
        <f t="shared" si="0"/>
        <v>0</v>
      </c>
      <c r="T3" s="2">
        <f t="shared" si="0"/>
        <v>4</v>
      </c>
      <c r="U3" s="2">
        <f t="shared" si="0"/>
        <v>0</v>
      </c>
      <c r="V3" s="2">
        <f t="shared" si="0"/>
        <v>3</v>
      </c>
      <c r="W3" s="2">
        <f t="shared" si="0"/>
        <v>8</v>
      </c>
      <c r="X3" s="2">
        <f t="shared" si="0"/>
        <v>0</v>
      </c>
      <c r="Y3" s="2">
        <f t="shared" si="0"/>
        <v>8</v>
      </c>
      <c r="Z3" s="2">
        <f t="shared" si="0"/>
        <v>9</v>
      </c>
      <c r="AA3" s="96" t="s">
        <v>12</v>
      </c>
      <c r="AB3" s="98"/>
    </row>
    <row r="4" spans="1:28" x14ac:dyDescent="0.25">
      <c r="A4" s="87"/>
      <c r="B4" s="87"/>
      <c r="C4" s="87"/>
      <c r="D4" s="87"/>
      <c r="E4" s="4"/>
      <c r="F4" s="4"/>
      <c r="G4" s="4"/>
      <c r="H4" s="4"/>
      <c r="I4" s="4"/>
      <c r="J4" s="4"/>
      <c r="K4" s="4"/>
      <c r="L4" s="4"/>
      <c r="M4" s="4"/>
      <c r="N4" s="84"/>
      <c r="O4" s="84"/>
      <c r="P4" s="87"/>
      <c r="R4" s="2">
        <f>COUNTIF(E6:E38,"=N  ")</f>
        <v>0</v>
      </c>
      <c r="S4" s="2">
        <f>COUNTIF(F6:F38,"=N  ")</f>
        <v>0</v>
      </c>
      <c r="T4" s="2">
        <f>COUNTIF(G6:G38,"=N  ")</f>
        <v>0</v>
      </c>
      <c r="U4" s="2">
        <f>COUNTIF(H6:H38,"=N  ")</f>
        <v>0</v>
      </c>
      <c r="V4" s="2">
        <f>COUNTIF(I6:I38,"=N  ")</f>
        <v>0</v>
      </c>
      <c r="W4" s="2">
        <f>COUNTIF(J6:J38,"=N  ")</f>
        <v>0</v>
      </c>
      <c r="X4" s="2">
        <f>COUNTIF(K6:K38,"=N  ")</f>
        <v>0</v>
      </c>
      <c r="Y4" s="2">
        <f>COUNTIF(L6:L38,"=N  ")</f>
        <v>0</v>
      </c>
      <c r="Z4" s="2">
        <f>COUNTIF(M6:M38,"=N  ")</f>
        <v>0</v>
      </c>
      <c r="AA4" s="96" t="s">
        <v>9</v>
      </c>
      <c r="AB4" s="98"/>
    </row>
    <row r="5" spans="1:28" x14ac:dyDescent="0.25">
      <c r="A5" s="88"/>
      <c r="B5" s="88"/>
      <c r="C5" s="88"/>
      <c r="D5" s="88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85"/>
      <c r="O5" s="85"/>
      <c r="P5" s="88"/>
      <c r="R5" s="2">
        <f>COUNTIF(E6:E38,"=0")</f>
        <v>6</v>
      </c>
      <c r="S5" s="2">
        <f>COUNTIF(F6:F38,"=0")</f>
        <v>5</v>
      </c>
      <c r="T5" s="2">
        <f>COUNTIF(G6:G38,"=0")</f>
        <v>6</v>
      </c>
      <c r="U5" s="2">
        <f>COUNTIF(H6:H38,"=0")</f>
        <v>6</v>
      </c>
      <c r="V5" s="2">
        <f>COUNTIF(I6:I38,"=0")</f>
        <v>7</v>
      </c>
      <c r="W5" s="2">
        <f>COUNTIF(J6:J38,"=0")</f>
        <v>1</v>
      </c>
      <c r="X5" s="2">
        <f>COUNTIF(K6:K38,"=0")</f>
        <v>4</v>
      </c>
      <c r="Y5" s="2">
        <f>COUNTIF(L6:L38,"=0")</f>
        <v>4</v>
      </c>
      <c r="Z5" s="2">
        <f>COUNTIF(M6:M38,"=0")</f>
        <v>1</v>
      </c>
      <c r="AA5" s="96" t="s">
        <v>8</v>
      </c>
      <c r="AB5" s="98"/>
    </row>
    <row r="6" spans="1:28" x14ac:dyDescent="0.25">
      <c r="A6" s="1">
        <v>1</v>
      </c>
      <c r="B6" s="108" t="s">
        <v>57</v>
      </c>
      <c r="C6" s="2"/>
      <c r="D6" s="2" t="s">
        <v>56</v>
      </c>
      <c r="E6" s="111">
        <v>0</v>
      </c>
      <c r="F6" s="111">
        <v>0</v>
      </c>
      <c r="G6" s="111">
        <v>0</v>
      </c>
      <c r="H6" s="111">
        <v>0</v>
      </c>
      <c r="I6" s="111">
        <v>0</v>
      </c>
      <c r="J6" s="111">
        <v>2</v>
      </c>
      <c r="K6" s="111">
        <v>1</v>
      </c>
      <c r="L6" s="111">
        <v>2</v>
      </c>
      <c r="M6" s="111">
        <v>3</v>
      </c>
      <c r="N6" s="112">
        <v>8</v>
      </c>
      <c r="O6" s="112">
        <v>3</v>
      </c>
      <c r="P6" s="6">
        <f>N6/$P$1*100</f>
        <v>47.058823529411761</v>
      </c>
    </row>
    <row r="7" spans="1:28" x14ac:dyDescent="0.25">
      <c r="A7" s="1">
        <v>2</v>
      </c>
      <c r="B7" s="108" t="s">
        <v>58</v>
      </c>
      <c r="C7" s="2"/>
      <c r="D7" s="2" t="s">
        <v>56</v>
      </c>
      <c r="E7" s="111">
        <v>1</v>
      </c>
      <c r="F7" s="111">
        <v>0</v>
      </c>
      <c r="G7" s="111">
        <v>0</v>
      </c>
      <c r="H7" s="111">
        <v>1</v>
      </c>
      <c r="I7" s="111">
        <v>2</v>
      </c>
      <c r="J7" s="111">
        <v>2</v>
      </c>
      <c r="K7" s="111">
        <v>0</v>
      </c>
      <c r="L7" s="111">
        <v>2</v>
      </c>
      <c r="M7" s="111">
        <v>1</v>
      </c>
      <c r="N7" s="112">
        <v>9</v>
      </c>
      <c r="O7" s="112">
        <v>3</v>
      </c>
      <c r="P7" s="6">
        <f t="shared" ref="P7:P38" si="1">N7/$P$1*100</f>
        <v>52.941176470588239</v>
      </c>
      <c r="R7" s="72" t="s">
        <v>13</v>
      </c>
      <c r="S7" s="14">
        <f>COUNTIF(O6:O38,"=2")</f>
        <v>0</v>
      </c>
      <c r="T7" s="15">
        <f>S7/$R$1*100</f>
        <v>0</v>
      </c>
    </row>
    <row r="8" spans="1:28" x14ac:dyDescent="0.25">
      <c r="A8" s="1">
        <v>3</v>
      </c>
      <c r="B8" s="108" t="s">
        <v>59</v>
      </c>
      <c r="C8" s="2"/>
      <c r="D8" s="2" t="s">
        <v>56</v>
      </c>
      <c r="E8" s="111">
        <v>0</v>
      </c>
      <c r="F8" s="111">
        <v>1</v>
      </c>
      <c r="G8" s="111">
        <v>2</v>
      </c>
      <c r="H8" s="111">
        <v>1</v>
      </c>
      <c r="I8" s="111">
        <v>2</v>
      </c>
      <c r="J8" s="111">
        <v>1</v>
      </c>
      <c r="K8" s="111">
        <v>0</v>
      </c>
      <c r="L8" s="111">
        <v>0</v>
      </c>
      <c r="M8" s="111">
        <v>2</v>
      </c>
      <c r="N8" s="112">
        <v>9</v>
      </c>
      <c r="O8" s="112">
        <v>3</v>
      </c>
      <c r="P8" s="6">
        <f t="shared" si="1"/>
        <v>52.941176470588239</v>
      </c>
      <c r="R8" s="73" t="s">
        <v>14</v>
      </c>
      <c r="S8" s="8">
        <f>COUNTIF(O6:O38,"=3")</f>
        <v>7</v>
      </c>
      <c r="T8" s="13">
        <f>S8/$R$1*100</f>
        <v>41.17647058823529</v>
      </c>
    </row>
    <row r="9" spans="1:28" x14ac:dyDescent="0.25">
      <c r="A9" s="1">
        <v>4</v>
      </c>
      <c r="B9" s="108" t="s">
        <v>60</v>
      </c>
      <c r="C9" s="2"/>
      <c r="D9" s="2" t="s">
        <v>56</v>
      </c>
      <c r="E9" s="111">
        <v>2</v>
      </c>
      <c r="F9" s="111">
        <v>1</v>
      </c>
      <c r="G9" s="111">
        <v>2</v>
      </c>
      <c r="H9" s="111">
        <v>1</v>
      </c>
      <c r="I9" s="111">
        <v>2</v>
      </c>
      <c r="J9" s="111">
        <v>2</v>
      </c>
      <c r="K9" s="111">
        <v>1</v>
      </c>
      <c r="L9" s="111">
        <v>0</v>
      </c>
      <c r="M9" s="111">
        <v>2</v>
      </c>
      <c r="N9" s="112">
        <v>13</v>
      </c>
      <c r="O9" s="112">
        <v>4</v>
      </c>
      <c r="P9" s="6">
        <f t="shared" si="1"/>
        <v>76.470588235294116</v>
      </c>
      <c r="R9" s="74" t="s">
        <v>15</v>
      </c>
      <c r="S9" s="11">
        <f>COUNTIF(O6:O38,"=4")</f>
        <v>9</v>
      </c>
      <c r="T9" s="12">
        <f>S9/$R$1*100</f>
        <v>52.941176470588239</v>
      </c>
    </row>
    <row r="10" spans="1:28" x14ac:dyDescent="0.25">
      <c r="A10" s="1">
        <v>5</v>
      </c>
      <c r="B10" s="108" t="s">
        <v>61</v>
      </c>
      <c r="C10" s="2"/>
      <c r="D10" s="2" t="s">
        <v>56</v>
      </c>
      <c r="E10" s="111">
        <v>1</v>
      </c>
      <c r="F10" s="111">
        <v>1</v>
      </c>
      <c r="G10" s="111">
        <v>1</v>
      </c>
      <c r="H10" s="111">
        <v>1</v>
      </c>
      <c r="I10" s="111">
        <v>2</v>
      </c>
      <c r="J10" s="111">
        <v>0</v>
      </c>
      <c r="K10" s="111">
        <v>1</v>
      </c>
      <c r="L10" s="111">
        <v>3</v>
      </c>
      <c r="M10" s="111">
        <v>3</v>
      </c>
      <c r="N10" s="112">
        <v>13</v>
      </c>
      <c r="O10" s="112">
        <v>4</v>
      </c>
      <c r="P10" s="6">
        <f t="shared" si="1"/>
        <v>76.470588235294116</v>
      </c>
      <c r="R10" s="75" t="s">
        <v>16</v>
      </c>
      <c r="S10" s="9">
        <f>COUNTIF(O6:O38,"=5")</f>
        <v>1</v>
      </c>
      <c r="T10" s="10">
        <f>S10/$R$1*100</f>
        <v>5.8823529411764701</v>
      </c>
    </row>
    <row r="11" spans="1:28" x14ac:dyDescent="0.25">
      <c r="A11" s="1">
        <v>6</v>
      </c>
      <c r="B11" s="108" t="s">
        <v>62</v>
      </c>
      <c r="C11" s="2"/>
      <c r="D11" s="2" t="s">
        <v>56</v>
      </c>
      <c r="E11" s="111">
        <v>2</v>
      </c>
      <c r="F11" s="111">
        <v>1</v>
      </c>
      <c r="G11" s="111">
        <v>2</v>
      </c>
      <c r="H11" s="111">
        <v>1</v>
      </c>
      <c r="I11" s="111">
        <v>2</v>
      </c>
      <c r="J11" s="111">
        <v>2</v>
      </c>
      <c r="K11" s="111">
        <v>1</v>
      </c>
      <c r="L11" s="111">
        <v>1</v>
      </c>
      <c r="M11" s="111">
        <v>3</v>
      </c>
      <c r="N11" s="112">
        <v>15</v>
      </c>
      <c r="O11" s="112">
        <v>5</v>
      </c>
      <c r="P11" s="6">
        <f t="shared" si="1"/>
        <v>88.235294117647058</v>
      </c>
    </row>
    <row r="12" spans="1:28" x14ac:dyDescent="0.25">
      <c r="A12" s="1">
        <v>7</v>
      </c>
      <c r="B12" s="108" t="s">
        <v>63</v>
      </c>
      <c r="C12" s="2"/>
      <c r="D12" s="2" t="s">
        <v>56</v>
      </c>
      <c r="E12" s="111">
        <v>0</v>
      </c>
      <c r="F12" s="111">
        <v>0</v>
      </c>
      <c r="G12" s="111">
        <v>0</v>
      </c>
      <c r="H12" s="111">
        <v>0</v>
      </c>
      <c r="I12" s="111">
        <v>0</v>
      </c>
      <c r="J12" s="111">
        <v>2</v>
      </c>
      <c r="K12" s="111">
        <v>1</v>
      </c>
      <c r="L12" s="111">
        <v>3</v>
      </c>
      <c r="M12" s="111">
        <v>2</v>
      </c>
      <c r="N12" s="112">
        <v>8</v>
      </c>
      <c r="O12" s="112">
        <v>3</v>
      </c>
      <c r="P12" s="6">
        <f t="shared" si="1"/>
        <v>47.058823529411761</v>
      </c>
      <c r="R12" s="80" t="s">
        <v>53</v>
      </c>
      <c r="S12" s="80"/>
      <c r="T12" s="71">
        <f>COUNTIF(P6:P38,100)</f>
        <v>0</v>
      </c>
    </row>
    <row r="13" spans="1:28" x14ac:dyDescent="0.25">
      <c r="A13" s="1">
        <v>8</v>
      </c>
      <c r="B13" s="108" t="s">
        <v>64</v>
      </c>
      <c r="C13" s="2"/>
      <c r="D13" s="2" t="s">
        <v>56</v>
      </c>
      <c r="E13" s="111">
        <v>2</v>
      </c>
      <c r="F13" s="111">
        <v>1</v>
      </c>
      <c r="G13" s="111">
        <v>0</v>
      </c>
      <c r="H13" s="111">
        <v>1</v>
      </c>
      <c r="I13" s="111">
        <v>0</v>
      </c>
      <c r="J13" s="111">
        <v>2</v>
      </c>
      <c r="K13" s="111">
        <v>0</v>
      </c>
      <c r="L13" s="111">
        <v>1</v>
      </c>
      <c r="M13" s="111">
        <v>0</v>
      </c>
      <c r="N13" s="112">
        <v>7</v>
      </c>
      <c r="O13" s="112">
        <v>3</v>
      </c>
      <c r="P13" s="6">
        <f t="shared" si="1"/>
        <v>41.17647058823529</v>
      </c>
      <c r="R13" s="81" t="s">
        <v>17</v>
      </c>
      <c r="S13" s="82"/>
      <c r="T13" s="7">
        <f>SUM(S8:S10)/$R$1*100</f>
        <v>100</v>
      </c>
    </row>
    <row r="14" spans="1:28" x14ac:dyDescent="0.25">
      <c r="A14" s="1">
        <v>9</v>
      </c>
      <c r="B14" s="108" t="s">
        <v>65</v>
      </c>
      <c r="C14" s="2"/>
      <c r="D14" s="2" t="s">
        <v>56</v>
      </c>
      <c r="E14" s="111">
        <v>1</v>
      </c>
      <c r="F14" s="111">
        <v>1</v>
      </c>
      <c r="G14" s="111">
        <v>1</v>
      </c>
      <c r="H14" s="111">
        <v>1</v>
      </c>
      <c r="I14" s="111">
        <v>0</v>
      </c>
      <c r="J14" s="111">
        <v>1</v>
      </c>
      <c r="K14" s="111">
        <v>1</v>
      </c>
      <c r="L14" s="111">
        <v>3</v>
      </c>
      <c r="M14" s="111">
        <v>1</v>
      </c>
      <c r="N14" s="112">
        <v>10</v>
      </c>
      <c r="O14" s="112">
        <v>4</v>
      </c>
      <c r="P14" s="6">
        <f t="shared" si="1"/>
        <v>58.82352941176471</v>
      </c>
      <c r="R14" s="81" t="s">
        <v>31</v>
      </c>
      <c r="S14" s="82"/>
      <c r="T14" s="7">
        <f>SUM(S9:S10)/$R$1*100</f>
        <v>58.82352941176471</v>
      </c>
    </row>
    <row r="15" spans="1:28" x14ac:dyDescent="0.25">
      <c r="A15" s="1">
        <v>10</v>
      </c>
      <c r="B15" s="108" t="s">
        <v>66</v>
      </c>
      <c r="C15" s="2"/>
      <c r="D15" s="2" t="s">
        <v>56</v>
      </c>
      <c r="E15" s="111">
        <v>2</v>
      </c>
      <c r="F15" s="111">
        <v>1</v>
      </c>
      <c r="G15" s="111">
        <v>2</v>
      </c>
      <c r="H15" s="111">
        <v>0</v>
      </c>
      <c r="I15" s="111">
        <v>2</v>
      </c>
      <c r="J15" s="111">
        <v>1</v>
      </c>
      <c r="K15" s="111">
        <v>0</v>
      </c>
      <c r="L15" s="111">
        <v>1</v>
      </c>
      <c r="M15" s="111">
        <v>3</v>
      </c>
      <c r="N15" s="112">
        <v>12</v>
      </c>
      <c r="O15" s="112">
        <v>4</v>
      </c>
      <c r="P15" s="6">
        <f t="shared" si="1"/>
        <v>70.588235294117652</v>
      </c>
      <c r="R15" s="81" t="s">
        <v>28</v>
      </c>
      <c r="S15" s="82"/>
      <c r="T15" s="7">
        <f>AVERAGE(N6:N38)</f>
        <v>10.235294117647058</v>
      </c>
    </row>
    <row r="16" spans="1:28" x14ac:dyDescent="0.25">
      <c r="A16" s="1">
        <v>11</v>
      </c>
      <c r="B16" s="108" t="s">
        <v>67</v>
      </c>
      <c r="C16" s="2"/>
      <c r="D16" s="2" t="s">
        <v>56</v>
      </c>
      <c r="E16" s="111">
        <v>2</v>
      </c>
      <c r="F16" s="111">
        <v>1</v>
      </c>
      <c r="G16" s="111">
        <v>2</v>
      </c>
      <c r="H16" s="111">
        <v>1</v>
      </c>
      <c r="I16" s="111">
        <v>2</v>
      </c>
      <c r="J16" s="111">
        <v>2</v>
      </c>
      <c r="K16" s="111">
        <v>1</v>
      </c>
      <c r="L16" s="111">
        <v>0</v>
      </c>
      <c r="M16" s="111">
        <v>1</v>
      </c>
      <c r="N16" s="112">
        <v>12</v>
      </c>
      <c r="O16" s="112">
        <v>4</v>
      </c>
      <c r="P16" s="6">
        <f t="shared" si="1"/>
        <v>70.588235294117652</v>
      </c>
      <c r="R16" s="81" t="s">
        <v>18</v>
      </c>
      <c r="S16" s="82"/>
      <c r="T16" s="7">
        <f>AVERAGE(O6:O38)</f>
        <v>3.6470588235294117</v>
      </c>
    </row>
    <row r="17" spans="1:21" x14ac:dyDescent="0.25">
      <c r="A17" s="1">
        <v>12</v>
      </c>
      <c r="B17" s="108" t="s">
        <v>68</v>
      </c>
      <c r="C17" s="2"/>
      <c r="D17" s="2" t="s">
        <v>56</v>
      </c>
      <c r="E17" s="111">
        <v>0</v>
      </c>
      <c r="F17" s="111">
        <v>1</v>
      </c>
      <c r="G17" s="111">
        <v>1</v>
      </c>
      <c r="H17" s="111">
        <v>0</v>
      </c>
      <c r="I17" s="111">
        <v>1</v>
      </c>
      <c r="J17" s="111">
        <v>1</v>
      </c>
      <c r="K17" s="111">
        <v>1</v>
      </c>
      <c r="L17" s="111">
        <v>3</v>
      </c>
      <c r="M17" s="111">
        <v>3</v>
      </c>
      <c r="N17" s="112">
        <v>11</v>
      </c>
      <c r="O17" s="112">
        <v>4</v>
      </c>
      <c r="P17" s="6">
        <f t="shared" si="1"/>
        <v>64.705882352941174</v>
      </c>
      <c r="R17" s="81" t="s">
        <v>54</v>
      </c>
      <c r="S17" s="82"/>
      <c r="T17" s="7">
        <f>AVERAGE(P6:P38)</f>
        <v>31.01604278074867</v>
      </c>
    </row>
    <row r="18" spans="1:21" x14ac:dyDescent="0.25">
      <c r="A18" s="1">
        <v>13</v>
      </c>
      <c r="B18" s="108" t="s">
        <v>69</v>
      </c>
      <c r="C18" s="2"/>
      <c r="D18" s="2" t="s">
        <v>56</v>
      </c>
      <c r="E18" s="111">
        <v>2</v>
      </c>
      <c r="F18" s="111">
        <v>1</v>
      </c>
      <c r="G18" s="111">
        <v>2</v>
      </c>
      <c r="H18" s="111">
        <v>1</v>
      </c>
      <c r="I18" s="111">
        <v>1</v>
      </c>
      <c r="J18" s="111">
        <v>1</v>
      </c>
      <c r="K18" s="111">
        <v>1</v>
      </c>
      <c r="L18" s="111">
        <v>0</v>
      </c>
      <c r="M18" s="111">
        <v>2</v>
      </c>
      <c r="N18" s="112">
        <v>11</v>
      </c>
      <c r="O18" s="112">
        <v>4</v>
      </c>
      <c r="P18" s="6">
        <f t="shared" si="1"/>
        <v>64.705882352941174</v>
      </c>
    </row>
    <row r="19" spans="1:21" x14ac:dyDescent="0.25">
      <c r="A19" s="1">
        <v>14</v>
      </c>
      <c r="B19" s="108" t="s">
        <v>70</v>
      </c>
      <c r="C19" s="2"/>
      <c r="D19" s="2" t="s">
        <v>56</v>
      </c>
      <c r="E19" s="111">
        <v>1</v>
      </c>
      <c r="F19" s="111">
        <v>0</v>
      </c>
      <c r="G19" s="111">
        <v>1</v>
      </c>
      <c r="H19" s="111">
        <v>0</v>
      </c>
      <c r="I19" s="111">
        <v>1</v>
      </c>
      <c r="J19" s="111">
        <v>1</v>
      </c>
      <c r="K19" s="111">
        <v>1</v>
      </c>
      <c r="L19" s="111">
        <v>3</v>
      </c>
      <c r="M19" s="111">
        <v>3</v>
      </c>
      <c r="N19" s="112">
        <v>11</v>
      </c>
      <c r="O19" s="112">
        <v>4</v>
      </c>
      <c r="P19" s="6">
        <f t="shared" si="1"/>
        <v>64.705882352941174</v>
      </c>
      <c r="R19" s="92" t="s">
        <v>52</v>
      </c>
      <c r="S19" s="93"/>
      <c r="T19" s="70" t="s">
        <v>51</v>
      </c>
      <c r="U19" s="70" t="s">
        <v>50</v>
      </c>
    </row>
    <row r="20" spans="1:21" x14ac:dyDescent="0.25">
      <c r="A20" s="1">
        <v>15</v>
      </c>
      <c r="B20" s="108" t="s">
        <v>71</v>
      </c>
      <c r="C20" s="2"/>
      <c r="D20" s="2" t="s">
        <v>56</v>
      </c>
      <c r="E20" s="111">
        <v>2</v>
      </c>
      <c r="F20" s="111">
        <v>1</v>
      </c>
      <c r="G20" s="111">
        <v>2</v>
      </c>
      <c r="H20" s="111">
        <v>1</v>
      </c>
      <c r="I20" s="111">
        <v>0</v>
      </c>
      <c r="J20" s="111">
        <v>2</v>
      </c>
      <c r="K20" s="111">
        <v>1</v>
      </c>
      <c r="L20" s="111">
        <v>1</v>
      </c>
      <c r="M20" s="111">
        <v>3</v>
      </c>
      <c r="N20" s="112">
        <v>13</v>
      </c>
      <c r="O20" s="112">
        <v>4</v>
      </c>
      <c r="P20" s="6">
        <f t="shared" si="1"/>
        <v>76.470588235294116</v>
      </c>
      <c r="R20" s="96" t="s">
        <v>45</v>
      </c>
      <c r="S20" s="97"/>
      <c r="T20" s="76">
        <f>COUNTIF(P6:P38,"&gt;=85")</f>
        <v>1</v>
      </c>
      <c r="U20" s="76">
        <f>T20/R1*100</f>
        <v>5.8823529411764701</v>
      </c>
    </row>
    <row r="21" spans="1:21" x14ac:dyDescent="0.25">
      <c r="A21" s="1">
        <v>16</v>
      </c>
      <c r="B21" s="108" t="s">
        <v>72</v>
      </c>
      <c r="C21" s="2"/>
      <c r="D21" s="2" t="s">
        <v>56</v>
      </c>
      <c r="E21" s="111">
        <v>0</v>
      </c>
      <c r="F21" s="111">
        <v>0</v>
      </c>
      <c r="G21" s="111">
        <v>0</v>
      </c>
      <c r="H21" s="111">
        <v>1</v>
      </c>
      <c r="I21" s="111">
        <v>0</v>
      </c>
      <c r="J21" s="111">
        <v>1</v>
      </c>
      <c r="K21" s="111">
        <v>1</v>
      </c>
      <c r="L21" s="111">
        <v>2</v>
      </c>
      <c r="M21" s="111">
        <v>1</v>
      </c>
      <c r="N21" s="112">
        <v>6</v>
      </c>
      <c r="O21" s="112">
        <v>3</v>
      </c>
      <c r="P21" s="6">
        <f t="shared" si="1"/>
        <v>35.294117647058826</v>
      </c>
      <c r="R21" s="96" t="s">
        <v>46</v>
      </c>
      <c r="S21" s="98"/>
      <c r="T21" s="76">
        <f>COUNTIF(P6:P38,"&gt;=75")-T20</f>
        <v>3</v>
      </c>
      <c r="U21" s="76">
        <f>T21/R1*100</f>
        <v>17.647058823529413</v>
      </c>
    </row>
    <row r="22" spans="1:21" x14ac:dyDescent="0.25">
      <c r="A22" s="1">
        <v>17</v>
      </c>
      <c r="B22" s="108" t="s">
        <v>73</v>
      </c>
      <c r="C22" s="2"/>
      <c r="D22" s="2" t="s">
        <v>56</v>
      </c>
      <c r="E22" s="111">
        <v>0</v>
      </c>
      <c r="F22" s="111">
        <v>1</v>
      </c>
      <c r="G22" s="111">
        <v>0</v>
      </c>
      <c r="H22" s="111">
        <v>0</v>
      </c>
      <c r="I22" s="111">
        <v>0</v>
      </c>
      <c r="J22" s="111">
        <v>1</v>
      </c>
      <c r="K22" s="111">
        <v>1</v>
      </c>
      <c r="L22" s="111">
        <v>2</v>
      </c>
      <c r="M22" s="111">
        <v>1</v>
      </c>
      <c r="N22" s="112">
        <v>6</v>
      </c>
      <c r="O22" s="112">
        <v>3</v>
      </c>
      <c r="P22" s="6">
        <f t="shared" si="1"/>
        <v>35.294117647058826</v>
      </c>
      <c r="R22" s="96" t="s">
        <v>47</v>
      </c>
      <c r="S22" s="97"/>
      <c r="T22" s="76">
        <f>COUNTIF(P6:P38,"&gt;=65")-T21-T20</f>
        <v>2</v>
      </c>
      <c r="U22" s="76">
        <f>T22/R1*100</f>
        <v>11.76470588235294</v>
      </c>
    </row>
    <row r="23" spans="1:21" x14ac:dyDescent="0.25">
      <c r="A23" s="1">
        <v>18</v>
      </c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  <c r="M23" s="1"/>
      <c r="N23" s="28"/>
      <c r="O23" s="2"/>
      <c r="P23" s="6">
        <f t="shared" si="1"/>
        <v>0</v>
      </c>
      <c r="R23" s="96" t="s">
        <v>48</v>
      </c>
      <c r="S23" s="97"/>
      <c r="T23" s="76">
        <f>COUNTIF(P6:P38,"&gt;=50")-T22-T21-T20</f>
        <v>6</v>
      </c>
      <c r="U23" s="76">
        <f>T23/R1*100</f>
        <v>35.294117647058826</v>
      </c>
    </row>
    <row r="24" spans="1:21" x14ac:dyDescent="0.25">
      <c r="A24" s="1">
        <v>19</v>
      </c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  <c r="M24" s="1"/>
      <c r="N24" s="28"/>
      <c r="O24" s="2"/>
      <c r="P24" s="6">
        <f t="shared" si="1"/>
        <v>0</v>
      </c>
      <c r="R24" s="96" t="s">
        <v>49</v>
      </c>
      <c r="S24" s="97"/>
      <c r="T24" s="76">
        <f>COUNTIF(P6:P38,"&lt;50")</f>
        <v>21</v>
      </c>
      <c r="U24" s="76">
        <f>T24/R1*100</f>
        <v>123.52941176470588</v>
      </c>
    </row>
    <row r="25" spans="1:21" x14ac:dyDescent="0.25">
      <c r="A25" s="1">
        <v>20</v>
      </c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  <c r="M25" s="1"/>
      <c r="N25" s="28"/>
      <c r="O25" s="2"/>
      <c r="P25" s="6">
        <f t="shared" si="1"/>
        <v>0</v>
      </c>
    </row>
    <row r="26" spans="1:21" x14ac:dyDescent="0.25">
      <c r="A26" s="1">
        <v>21</v>
      </c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  <c r="M26" s="1"/>
      <c r="N26" s="28"/>
      <c r="O26" s="2"/>
      <c r="P26" s="6">
        <f t="shared" si="1"/>
        <v>0</v>
      </c>
    </row>
    <row r="27" spans="1:21" x14ac:dyDescent="0.25">
      <c r="A27" s="1">
        <v>22</v>
      </c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  <c r="M27" s="1"/>
      <c r="N27" s="28"/>
      <c r="O27" s="2"/>
      <c r="P27" s="6">
        <f t="shared" si="1"/>
        <v>0</v>
      </c>
    </row>
    <row r="28" spans="1:21" x14ac:dyDescent="0.25">
      <c r="A28" s="1">
        <v>23</v>
      </c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  <c r="M28" s="1"/>
      <c r="N28" s="69"/>
      <c r="O28" s="2"/>
      <c r="P28" s="6">
        <f t="shared" ref="P28:P35" si="2">N28/$P$1*100</f>
        <v>0</v>
      </c>
    </row>
    <row r="29" spans="1:21" x14ac:dyDescent="0.25">
      <c r="A29" s="1">
        <v>24</v>
      </c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  <c r="M29" s="1"/>
      <c r="N29" s="69"/>
      <c r="O29" s="2"/>
      <c r="P29" s="6">
        <f t="shared" si="2"/>
        <v>0</v>
      </c>
    </row>
    <row r="30" spans="1:21" x14ac:dyDescent="0.25">
      <c r="A30" s="1">
        <v>25</v>
      </c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  <c r="M30" s="1"/>
      <c r="N30" s="69"/>
      <c r="O30" s="2"/>
      <c r="P30" s="6">
        <f t="shared" si="2"/>
        <v>0</v>
      </c>
    </row>
    <row r="31" spans="1:21" x14ac:dyDescent="0.25">
      <c r="A31" s="1">
        <v>26</v>
      </c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  <c r="M31" s="1"/>
      <c r="N31" s="69"/>
      <c r="O31" s="2"/>
      <c r="P31" s="6">
        <f t="shared" si="2"/>
        <v>0</v>
      </c>
    </row>
    <row r="32" spans="1:21" x14ac:dyDescent="0.25">
      <c r="A32" s="1">
        <v>27</v>
      </c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  <c r="M32" s="1"/>
      <c r="N32" s="69"/>
      <c r="O32" s="2"/>
      <c r="P32" s="6">
        <f t="shared" si="2"/>
        <v>0</v>
      </c>
    </row>
    <row r="33" spans="1:20" x14ac:dyDescent="0.25">
      <c r="A33" s="1">
        <v>28</v>
      </c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  <c r="M33" s="1"/>
      <c r="N33" s="69"/>
      <c r="O33" s="2"/>
      <c r="P33" s="6">
        <f t="shared" si="2"/>
        <v>0</v>
      </c>
    </row>
    <row r="34" spans="1:20" x14ac:dyDescent="0.25">
      <c r="A34" s="1">
        <v>29</v>
      </c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  <c r="M34" s="1"/>
      <c r="N34" s="69"/>
      <c r="O34" s="2"/>
      <c r="P34" s="6">
        <f t="shared" si="2"/>
        <v>0</v>
      </c>
    </row>
    <row r="35" spans="1:20" x14ac:dyDescent="0.25">
      <c r="A35" s="1">
        <v>30</v>
      </c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  <c r="M35" s="1"/>
      <c r="N35" s="69"/>
      <c r="O35" s="2"/>
      <c r="P35" s="6">
        <f t="shared" si="2"/>
        <v>0</v>
      </c>
    </row>
    <row r="36" spans="1:20" x14ac:dyDescent="0.25">
      <c r="A36" s="1">
        <v>31</v>
      </c>
      <c r="B36" s="1"/>
      <c r="C36" s="2"/>
      <c r="D36" s="2"/>
      <c r="E36" s="1"/>
      <c r="F36" s="1"/>
      <c r="G36" s="1"/>
      <c r="H36" s="1"/>
      <c r="I36" s="1"/>
      <c r="J36" s="1"/>
      <c r="K36" s="1"/>
      <c r="L36" s="1"/>
      <c r="M36" s="1"/>
      <c r="N36" s="28"/>
      <c r="O36" s="2"/>
      <c r="P36" s="6">
        <f t="shared" si="1"/>
        <v>0</v>
      </c>
    </row>
    <row r="37" spans="1:20" x14ac:dyDescent="0.25">
      <c r="A37" s="1">
        <v>32</v>
      </c>
      <c r="B37" s="1"/>
      <c r="C37" s="2"/>
      <c r="D37" s="2"/>
      <c r="E37" s="1"/>
      <c r="F37" s="1"/>
      <c r="G37" s="1"/>
      <c r="H37" s="1"/>
      <c r="I37" s="1"/>
      <c r="J37" s="1"/>
      <c r="K37" s="1"/>
      <c r="L37" s="1"/>
      <c r="M37" s="1"/>
      <c r="N37" s="28"/>
      <c r="O37" s="2"/>
      <c r="P37" s="6">
        <f t="shared" si="1"/>
        <v>0</v>
      </c>
    </row>
    <row r="38" spans="1:20" x14ac:dyDescent="0.25">
      <c r="A38" s="1">
        <v>33</v>
      </c>
      <c r="B38" s="1"/>
      <c r="C38" s="2"/>
      <c r="D38" s="2"/>
      <c r="E38" s="1"/>
      <c r="F38" s="1"/>
      <c r="G38" s="1"/>
      <c r="H38" s="1"/>
      <c r="I38" s="1"/>
      <c r="J38" s="1"/>
      <c r="K38" s="1"/>
      <c r="L38" s="1"/>
      <c r="M38" s="1"/>
      <c r="N38" s="28"/>
      <c r="O38" s="2"/>
      <c r="P38" s="6">
        <f t="shared" si="1"/>
        <v>0</v>
      </c>
    </row>
    <row r="39" spans="1:20" x14ac:dyDescent="0.25">
      <c r="A39" s="1"/>
      <c r="B39" s="1"/>
      <c r="C39" s="2"/>
      <c r="D39" s="2"/>
      <c r="E39" s="7">
        <f t="shared" ref="E39:M39" si="3">AVERAGE(E6:E38)/E1*100</f>
        <v>52.941176470588239</v>
      </c>
      <c r="F39" s="7">
        <f t="shared" si="3"/>
        <v>70.588235294117652</v>
      </c>
      <c r="G39" s="7">
        <f t="shared" si="3"/>
        <v>52.941176470588239</v>
      </c>
      <c r="H39" s="7">
        <f t="shared" si="3"/>
        <v>64.705882352941174</v>
      </c>
      <c r="I39" s="7">
        <f t="shared" si="3"/>
        <v>50</v>
      </c>
      <c r="J39" s="7">
        <f t="shared" si="3"/>
        <v>70.588235294117652</v>
      </c>
      <c r="K39" s="7">
        <f t="shared" si="3"/>
        <v>76.470588235294116</v>
      </c>
      <c r="L39" s="7">
        <f t="shared" si="3"/>
        <v>52.941176470588239</v>
      </c>
      <c r="M39" s="7">
        <f t="shared" si="3"/>
        <v>66.666666666666657</v>
      </c>
      <c r="N39" s="35">
        <f>AVERAGE(N6:N38)</f>
        <v>10.235294117647058</v>
      </c>
      <c r="O39" s="35">
        <f>AVERAGE(O6:O38)</f>
        <v>3.6470588235294117</v>
      </c>
      <c r="P39" s="35">
        <f>AVERAGE(P6:P38)</f>
        <v>31.01604278074867</v>
      </c>
      <c r="R39" s="27"/>
      <c r="S39" s="27"/>
      <c r="T39" s="27"/>
    </row>
    <row r="40" spans="1:20" s="27" customFormat="1" x14ac:dyDescent="0.25">
      <c r="C40" s="36"/>
      <c r="D40" s="36"/>
      <c r="N40" s="37"/>
      <c r="O40" s="36"/>
      <c r="R40"/>
      <c r="S40"/>
      <c r="T40"/>
    </row>
    <row r="41" spans="1:20" ht="322.5" customHeight="1" x14ac:dyDescent="0.25">
      <c r="E41" s="77" t="str">
        <f>'2'!B3</f>
        <v>1.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политической, научной и культурной сферах. Рассказывать о значительных событиях и личностях отечественной и всеобщей истории Нового времени</v>
      </c>
      <c r="F41" s="77" t="str">
        <f>'2'!B4</f>
        <v>2.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политической, научной и культурной сферах. Применять понятийный аппарат исторического знания и приемы исторического анализа для раскрытия сущности и значения событий и явлений прошлого и современности</v>
      </c>
      <c r="G41" s="77" t="str">
        <f>'2'!B5</f>
        <v>3. Смысловое чтение. Умения искать, анализировать, сопоставлять и оценивать содержащуюся в различных источниках информацию о событиях и явлениях прошлого и настоящего. Умение искать, анализировать, систематизировать и оценивать историческую информацию различных исторических и современных источников, раскрывая ее социальную принадлежность и познавательную ценность</v>
      </c>
      <c r="H41" s="77" t="str">
        <f>'2'!B6</f>
        <v>4.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 и культурной сферах. Использовать историческую карту как источник информации о границах России и других государств в Новое время, об основных процессах социально-экономического развития, о местах важнейших событий</v>
      </c>
      <c r="I41" s="77" t="str">
        <f>'2'!B7</f>
        <v>5.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 и культурной сферах. Использовать историческую карту как источник информации о границах России и других государств в Новое время, об основных процессах социально-экономического развития, о местах важнейших событий</v>
      </c>
      <c r="J41" s="77" t="str">
        <f>'2'!B8</f>
        <v>6.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политической, научной и культурной сферах. Умение работать с письменными, изобразительными и вещественными историческими источниками, понимать и интерпретировать содержащуюся в них информацию</v>
      </c>
      <c r="K41" s="77" t="str">
        <f>'2'!B9</f>
        <v>7. Умение создавать, применять и преобразовывать знаки и символы, модели и схемы для решения учебных и познавательных задач. Овладение базовыми историческими знаниями, а также представлениями о закономерностях развития человеческого общества в социальной, экономической, политической, научной и культурной сферах. Умение работать с письменными, изобразительными и вещественными историческими источниками, понимать и интерпретировать содержащуюся в них информацию</v>
      </c>
      <c r="L41" s="77" t="str">
        <f>'2'!B10</f>
        <v>8. Способность определять и аргументировать свое отношение к содержащейся в различных источниках информации о событиях и явлениях прошлого и настоящего. Умение искать, анализировать, систематизировать и оценивать историческую информацию различных исторических и современных источников, раскрывая ее социальную принадлежность и познавательную ценность; способность определять и аргументировать свое отношение к ней</v>
      </c>
      <c r="M41" s="77" t="str">
        <f>'2'!B11</f>
        <v xml:space="preserve">9. Умение осознанно использовать речевые средства в соответствии с задачей коммуникации; владение устной и письменной речью, монологической контекстной речью. Умение оценивать правильность выполнения учебной задачи, собственные возможности ее решения. Владение опытом историко-культурного, цивилизационного подхода к оценке социальных явлений, современных глобальных процессов. Сформированность основ гражданской, этно-национальной, социальной, культурной самоидентификации личности обучающегося </v>
      </c>
    </row>
    <row r="48" spans="1:20" x14ac:dyDescent="0.25">
      <c r="C48"/>
      <c r="D48"/>
    </row>
    <row r="49" spans="3:4" x14ac:dyDescent="0.25">
      <c r="C49"/>
      <c r="D49"/>
    </row>
    <row r="50" spans="3:4" x14ac:dyDescent="0.25">
      <c r="C50"/>
      <c r="D50"/>
    </row>
    <row r="51" spans="3:4" x14ac:dyDescent="0.25">
      <c r="C51"/>
      <c r="D51"/>
    </row>
    <row r="53" spans="3:4" x14ac:dyDescent="0.25">
      <c r="C53"/>
      <c r="D53"/>
    </row>
    <row r="54" spans="3:4" x14ac:dyDescent="0.25">
      <c r="C54"/>
      <c r="D54"/>
    </row>
    <row r="56" spans="3:4" x14ac:dyDescent="0.25">
      <c r="C56"/>
      <c r="D56"/>
    </row>
    <row r="57" spans="3:4" x14ac:dyDescent="0.25">
      <c r="C57"/>
      <c r="D57"/>
    </row>
    <row r="58" spans="3:4" x14ac:dyDescent="0.25">
      <c r="C58"/>
      <c r="D58"/>
    </row>
  </sheetData>
  <mergeCells count="25">
    <mergeCell ref="O3:O5"/>
    <mergeCell ref="P3:P5"/>
    <mergeCell ref="A3:A5"/>
    <mergeCell ref="B3:B5"/>
    <mergeCell ref="C3:C5"/>
    <mergeCell ref="D3:D5"/>
    <mergeCell ref="E3:M3"/>
    <mergeCell ref="N3:N5"/>
    <mergeCell ref="R13:S13"/>
    <mergeCell ref="R14:S14"/>
    <mergeCell ref="R15:S15"/>
    <mergeCell ref="R16:S16"/>
    <mergeCell ref="R17:S17"/>
    <mergeCell ref="R12:S12"/>
    <mergeCell ref="AA1:AB1"/>
    <mergeCell ref="AA2:AB2"/>
    <mergeCell ref="AA3:AB3"/>
    <mergeCell ref="AA4:AB4"/>
    <mergeCell ref="AA5:AB5"/>
    <mergeCell ref="R19:S19"/>
    <mergeCell ref="R20:S20"/>
    <mergeCell ref="R22:S22"/>
    <mergeCell ref="R23:S23"/>
    <mergeCell ref="R24:S24"/>
    <mergeCell ref="R21:S21"/>
  </mergeCells>
  <conditionalFormatting sqref="O23:O38">
    <cfRule type="cellIs" dxfId="9" priority="7" operator="equal">
      <formula>3</formula>
    </cfRule>
    <cfRule type="cellIs" dxfId="8" priority="8" operator="equal">
      <formula>4</formula>
    </cfRule>
    <cfRule type="cellIs" dxfId="7" priority="9" operator="equal">
      <formula>2</formula>
    </cfRule>
    <cfRule type="cellIs" dxfId="6" priority="10" operator="equal">
      <formula>5</formula>
    </cfRule>
  </conditionalFormatting>
  <conditionalFormatting sqref="E39:M39">
    <cfRule type="cellIs" dxfId="5" priority="5" operator="lessThan">
      <formula>50</formula>
    </cfRule>
    <cfRule type="cellIs" dxfId="4" priority="6" operator="lessThan">
      <formula>50</formula>
    </cfRule>
  </conditionalFormatting>
  <conditionalFormatting sqref="O6:O22">
    <cfRule type="cellIs" dxfId="3" priority="1" operator="equal">
      <formula>3</formula>
    </cfRule>
    <cfRule type="cellIs" dxfId="2" priority="2" operator="equal">
      <formula>4</formula>
    </cfRule>
    <cfRule type="cellIs" dxfId="1" priority="3" operator="equal">
      <formula>2</formula>
    </cfRule>
    <cfRule type="cellIs" dxfId="0" priority="4" operator="equal">
      <formula>5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A4" sqref="A4:B6"/>
    </sheetView>
  </sheetViews>
  <sheetFormatPr defaultRowHeight="15" x14ac:dyDescent="0.25"/>
  <cols>
    <col min="2" max="2" width="24" customWidth="1"/>
    <col min="3" max="7" width="9.28515625" bestFit="1" customWidth="1"/>
    <col min="8" max="8" width="11.5703125" bestFit="1" customWidth="1"/>
    <col min="9" max="9" width="10.42578125" bestFit="1" customWidth="1"/>
    <col min="10" max="10" width="9.28515625" bestFit="1" customWidth="1"/>
    <col min="11" max="11" width="9.28515625" customWidth="1"/>
    <col min="12" max="12" width="11.5703125" bestFit="1" customWidth="1"/>
  </cols>
  <sheetData>
    <row r="1" spans="1:13" s="17" customFormat="1" ht="21" customHeight="1" x14ac:dyDescent="0.2">
      <c r="A1" s="99" t="s">
        <v>2</v>
      </c>
      <c r="B1" s="101" t="s">
        <v>19</v>
      </c>
      <c r="C1" s="103" t="s">
        <v>20</v>
      </c>
      <c r="D1" s="105" t="s">
        <v>42</v>
      </c>
      <c r="E1" s="106"/>
      <c r="F1" s="106"/>
      <c r="G1" s="106"/>
      <c r="H1" s="106"/>
      <c r="I1" s="106"/>
      <c r="J1" s="106"/>
      <c r="K1" s="106"/>
      <c r="L1" s="107"/>
      <c r="M1" s="16"/>
    </row>
    <row r="2" spans="1:13" s="17" customFormat="1" ht="106.5" customHeight="1" x14ac:dyDescent="0.2">
      <c r="A2" s="100"/>
      <c r="B2" s="102"/>
      <c r="C2" s="104"/>
      <c r="D2" s="55" t="s">
        <v>21</v>
      </c>
      <c r="E2" s="55" t="s">
        <v>22</v>
      </c>
      <c r="F2" s="55" t="s">
        <v>23</v>
      </c>
      <c r="G2" s="55" t="s">
        <v>24</v>
      </c>
      <c r="H2" s="56" t="s">
        <v>29</v>
      </c>
      <c r="I2" s="56" t="s">
        <v>30</v>
      </c>
      <c r="J2" s="61" t="s">
        <v>26</v>
      </c>
      <c r="K2" s="61" t="s">
        <v>25</v>
      </c>
      <c r="L2" s="61" t="s">
        <v>32</v>
      </c>
      <c r="M2" s="18"/>
    </row>
    <row r="3" spans="1:13" s="17" customFormat="1" ht="12.75" x14ac:dyDescent="0.2">
      <c r="A3" s="19" t="s">
        <v>83</v>
      </c>
      <c r="B3" s="20" t="s">
        <v>84</v>
      </c>
      <c r="C3" s="21">
        <f>'7А'!R1</f>
        <v>17</v>
      </c>
      <c r="D3" s="57">
        <f>'7А'!S10</f>
        <v>1</v>
      </c>
      <c r="E3" s="57">
        <f>'7А'!S9</f>
        <v>9</v>
      </c>
      <c r="F3" s="57">
        <f>'7А'!S8</f>
        <v>7</v>
      </c>
      <c r="G3" s="57">
        <f>'7А'!S7</f>
        <v>0</v>
      </c>
      <c r="H3" s="58">
        <f>'7А'!T13</f>
        <v>100</v>
      </c>
      <c r="I3" s="58">
        <f>'7А'!T14</f>
        <v>58.82352941176471</v>
      </c>
      <c r="J3" s="62">
        <f>'7А'!T15</f>
        <v>10.235294117647058</v>
      </c>
      <c r="K3" s="62">
        <f>'7А'!T16</f>
        <v>3.6470588235294117</v>
      </c>
      <c r="L3" s="62">
        <f>'7А'!T17</f>
        <v>31.01604278074867</v>
      </c>
      <c r="M3" s="22"/>
    </row>
    <row r="4" spans="1:13" s="17" customFormat="1" ht="12.75" x14ac:dyDescent="0.2">
      <c r="A4" s="24" t="s">
        <v>55</v>
      </c>
      <c r="B4" s="25" t="s">
        <v>27</v>
      </c>
      <c r="C4" s="23">
        <f>SUM(C3:C3)</f>
        <v>17</v>
      </c>
      <c r="D4" s="59">
        <f>SUM(D3:D3)</f>
        <v>1</v>
      </c>
      <c r="E4" s="59">
        <f>SUM(E3:E3)</f>
        <v>9</v>
      </c>
      <c r="F4" s="59">
        <f>SUM(F3:F3)</f>
        <v>7</v>
      </c>
      <c r="G4" s="59">
        <f>SUM(G3:G3)</f>
        <v>0</v>
      </c>
      <c r="H4" s="60">
        <f>'1'!AF153</f>
        <v>100</v>
      </c>
      <c r="I4" s="60">
        <f>'1'!AF154</f>
        <v>58.82352941176471</v>
      </c>
      <c r="J4" s="63">
        <f>'1'!AF155</f>
        <v>10.235294117647058</v>
      </c>
      <c r="K4" s="63">
        <f>'1'!AF156</f>
        <v>3.6470588235294117</v>
      </c>
      <c r="L4" s="63">
        <f>'1'!AF157</f>
        <v>7.7540106951871675</v>
      </c>
      <c r="M4" s="22"/>
    </row>
  </sheetData>
  <mergeCells count="4">
    <mergeCell ref="A1:A2"/>
    <mergeCell ref="B1:B2"/>
    <mergeCell ref="C1:C2"/>
    <mergeCell ref="D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1</vt:lpstr>
      <vt:lpstr>2</vt:lpstr>
      <vt:lpstr>7А</vt:lpstr>
      <vt:lpstr>показатели</vt:lpstr>
      <vt:lpstr>уровни</vt:lpstr>
      <vt:lpstr>отметки</vt:lpstr>
      <vt:lpstr>качество</vt:lpstr>
      <vt:lpstr>процент вып-я</vt:lpstr>
      <vt:lpstr>задания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С. Николаева</dc:creator>
  <cp:lastModifiedBy>User</cp:lastModifiedBy>
  <dcterms:created xsi:type="dcterms:W3CDTF">2016-10-24T20:28:15Z</dcterms:created>
  <dcterms:modified xsi:type="dcterms:W3CDTF">2023-09-20T09:33:00Z</dcterms:modified>
</cp:coreProperties>
</file>