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605" windowHeight="7995" tabRatio="608" activeTab="8"/>
  </bookViews>
  <sheets>
    <sheet name="1" sheetId="4" r:id="rId1"/>
    <sheet name="2" sheetId="5" r:id="rId2"/>
    <sheet name="уровни" sheetId="13" r:id="rId3"/>
    <sheet name="6б" sheetId="11" r:id="rId4"/>
    <sheet name="показатели" sheetId="6" r:id="rId5"/>
    <sheet name="отметки" sheetId="14" r:id="rId6"/>
    <sheet name="качество" sheetId="15" r:id="rId7"/>
    <sheet name="процент вып-я" sheetId="16" r:id="rId8"/>
    <sheet name="задания" sheetId="17" r:id="rId9"/>
  </sheets>
  <definedNames>
    <definedName name="_xlnm._FilterDatabase" localSheetId="0" hidden="1">'1'!$E$3:$AF$138</definedName>
    <definedName name="_xlnm.Print_Area" localSheetId="0">'1'!$A$2:$AF$156</definedName>
  </definedNames>
  <calcPr calcId="145621"/>
</workbook>
</file>

<file path=xl/calcChain.xml><?xml version="1.0" encoding="utf-8"?>
<calcChain xmlns="http://schemas.openxmlformats.org/spreadsheetml/2006/main">
  <c r="T138" i="4" l="1"/>
  <c r="U138" i="4"/>
  <c r="V138" i="4"/>
  <c r="W138" i="4"/>
  <c r="X138" i="4"/>
  <c r="Y138" i="4"/>
  <c r="Z138" i="4"/>
  <c r="AA138" i="4"/>
  <c r="AB138" i="4"/>
  <c r="AC138" i="4"/>
  <c r="C17" i="5" l="1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F1" i="11" l="1"/>
  <c r="G1" i="11"/>
  <c r="H1" i="11"/>
  <c r="I1" i="11"/>
  <c r="J1" i="11"/>
  <c r="K1" i="11"/>
  <c r="L1" i="11"/>
  <c r="M1" i="11"/>
  <c r="N1" i="11"/>
  <c r="O1" i="11"/>
  <c r="P1" i="11"/>
  <c r="AI2" i="11" s="1"/>
  <c r="H14" i="5" s="1"/>
  <c r="Q1" i="11"/>
  <c r="AJ2" i="11" s="1"/>
  <c r="H15" i="5" s="1"/>
  <c r="R1" i="11"/>
  <c r="AK2" i="11" s="1"/>
  <c r="H16" i="5" s="1"/>
  <c r="S1" i="11"/>
  <c r="S29" i="11" s="1"/>
  <c r="E1" i="11"/>
  <c r="AF108" i="4"/>
  <c r="AF116" i="4"/>
  <c r="AF124" i="4"/>
  <c r="AF132" i="4"/>
  <c r="AI4" i="11"/>
  <c r="AJ4" i="11"/>
  <c r="AK4" i="11"/>
  <c r="AL4" i="11"/>
  <c r="AI5" i="11"/>
  <c r="AJ5" i="11"/>
  <c r="AK5" i="11"/>
  <c r="AL5" i="11"/>
  <c r="Y7" i="11"/>
  <c r="R29" i="11"/>
  <c r="S31" i="11"/>
  <c r="R31" i="11"/>
  <c r="Q31" i="11"/>
  <c r="AE147" i="4"/>
  <c r="AF147" i="4" s="1"/>
  <c r="AF1" i="4"/>
  <c r="AF106" i="4" s="1"/>
  <c r="Q138" i="4"/>
  <c r="R138" i="4"/>
  <c r="S138" i="4"/>
  <c r="Q141" i="4"/>
  <c r="I15" i="5" s="1"/>
  <c r="G15" i="5" s="1"/>
  <c r="R141" i="4"/>
  <c r="I16" i="5" s="1"/>
  <c r="G16" i="5" s="1"/>
  <c r="S141" i="4"/>
  <c r="I17" i="5" s="1"/>
  <c r="G17" i="5" s="1"/>
  <c r="Q143" i="4"/>
  <c r="R143" i="4"/>
  <c r="S143" i="4"/>
  <c r="Q144" i="4"/>
  <c r="R144" i="4"/>
  <c r="S144" i="4"/>
  <c r="AF133" i="4" l="1"/>
  <c r="AF117" i="4"/>
  <c r="AF125" i="4"/>
  <c r="AF109" i="4"/>
  <c r="AL2" i="11"/>
  <c r="H17" i="5" s="1"/>
  <c r="AF129" i="4"/>
  <c r="AF121" i="4"/>
  <c r="AF113" i="4"/>
  <c r="AF105" i="4"/>
  <c r="AF6" i="4"/>
  <c r="AF128" i="4"/>
  <c r="AF120" i="4"/>
  <c r="AF112" i="4"/>
  <c r="AF104" i="4"/>
  <c r="Q29" i="11"/>
  <c r="AF135" i="4"/>
  <c r="AF131" i="4"/>
  <c r="AF127" i="4"/>
  <c r="AF123" i="4"/>
  <c r="AF119" i="4"/>
  <c r="AF115" i="4"/>
  <c r="AF111" i="4"/>
  <c r="AF107" i="4"/>
  <c r="AK3" i="11"/>
  <c r="AF134" i="4"/>
  <c r="AF130" i="4"/>
  <c r="AF126" i="4"/>
  <c r="AF122" i="4"/>
  <c r="AF118" i="4"/>
  <c r="AF114" i="4"/>
  <c r="AF110" i="4"/>
  <c r="AJ3" i="11"/>
  <c r="AI3" i="11"/>
  <c r="Q142" i="4"/>
  <c r="R142" i="4"/>
  <c r="S142" i="4"/>
  <c r="P31" i="11"/>
  <c r="O31" i="11"/>
  <c r="N31" i="11"/>
  <c r="M31" i="11"/>
  <c r="L31" i="11"/>
  <c r="K31" i="11"/>
  <c r="J31" i="11"/>
  <c r="I31" i="11"/>
  <c r="H31" i="11"/>
  <c r="G31" i="11"/>
  <c r="F31" i="11"/>
  <c r="E31" i="11"/>
  <c r="AL3" i="11" l="1"/>
  <c r="F141" i="4"/>
  <c r="I4" i="5" s="1"/>
  <c r="G4" i="5" s="1"/>
  <c r="G141" i="4"/>
  <c r="I5" i="5" s="1"/>
  <c r="G5" i="5" s="1"/>
  <c r="H141" i="4"/>
  <c r="I6" i="5" s="1"/>
  <c r="G6" i="5" s="1"/>
  <c r="I141" i="4"/>
  <c r="I7" i="5" s="1"/>
  <c r="G7" i="5" s="1"/>
  <c r="J141" i="4"/>
  <c r="I8" i="5" s="1"/>
  <c r="G8" i="5" s="1"/>
  <c r="K141" i="4"/>
  <c r="I9" i="5" s="1"/>
  <c r="G9" i="5" s="1"/>
  <c r="L141" i="4"/>
  <c r="I10" i="5" s="1"/>
  <c r="G10" i="5" s="1"/>
  <c r="M141" i="4"/>
  <c r="I11" i="5" s="1"/>
  <c r="G11" i="5" s="1"/>
  <c r="N141" i="4"/>
  <c r="I12" i="5" s="1"/>
  <c r="G12" i="5" s="1"/>
  <c r="O141" i="4"/>
  <c r="I13" i="5" s="1"/>
  <c r="G13" i="5" s="1"/>
  <c r="P141" i="4"/>
  <c r="I14" i="5" s="1"/>
  <c r="G14" i="5" s="1"/>
  <c r="E141" i="4"/>
  <c r="I3" i="5" s="1"/>
  <c r="G3" i="5" s="1"/>
  <c r="C3" i="6"/>
  <c r="Z16" i="11"/>
  <c r="K3" i="6" s="1"/>
  <c r="Z15" i="11"/>
  <c r="J3" i="6" s="1"/>
  <c r="Y10" i="11"/>
  <c r="Z10" i="11" s="1"/>
  <c r="Y9" i="11"/>
  <c r="Y8" i="11"/>
  <c r="F3" i="6" s="1"/>
  <c r="Z7" i="11"/>
  <c r="AH5" i="11"/>
  <c r="AG5" i="11"/>
  <c r="AF5" i="11"/>
  <c r="AE5" i="11"/>
  <c r="AD5" i="11"/>
  <c r="AC5" i="11"/>
  <c r="AB5" i="11"/>
  <c r="AA5" i="11"/>
  <c r="Z5" i="11"/>
  <c r="Y5" i="11"/>
  <c r="X5" i="11"/>
  <c r="AH4" i="11"/>
  <c r="AG4" i="11"/>
  <c r="AF4" i="11"/>
  <c r="AE4" i="11"/>
  <c r="AD4" i="11"/>
  <c r="AC4" i="11"/>
  <c r="AB4" i="11"/>
  <c r="AA4" i="11"/>
  <c r="Z4" i="11"/>
  <c r="Y4" i="11"/>
  <c r="X4" i="11"/>
  <c r="AH2" i="11"/>
  <c r="H13" i="5" s="1"/>
  <c r="AG2" i="11"/>
  <c r="H12" i="5" s="1"/>
  <c r="AF2" i="11"/>
  <c r="H11" i="5" s="1"/>
  <c r="AE2" i="11"/>
  <c r="H10" i="5" s="1"/>
  <c r="AD2" i="11"/>
  <c r="H9" i="5" s="1"/>
  <c r="AC2" i="11"/>
  <c r="H8" i="5" s="1"/>
  <c r="AB2" i="11"/>
  <c r="H7" i="5" s="1"/>
  <c r="AA2" i="11"/>
  <c r="H6" i="5" s="1"/>
  <c r="Z2" i="11"/>
  <c r="H5" i="5" s="1"/>
  <c r="Y2" i="11"/>
  <c r="H4" i="5" s="1"/>
  <c r="X2" i="11"/>
  <c r="H3" i="5" s="1"/>
  <c r="U29" i="11"/>
  <c r="T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V1" i="11"/>
  <c r="V6" i="11" s="1"/>
  <c r="F143" i="4"/>
  <c r="G143" i="4"/>
  <c r="H143" i="4"/>
  <c r="I143" i="4"/>
  <c r="J143" i="4"/>
  <c r="K143" i="4"/>
  <c r="L143" i="4"/>
  <c r="M143" i="4"/>
  <c r="N143" i="4"/>
  <c r="O143" i="4"/>
  <c r="P143" i="4"/>
  <c r="E143" i="4"/>
  <c r="AE138" i="4"/>
  <c r="AD138" i="4"/>
  <c r="V8" i="11" l="1"/>
  <c r="V12" i="11"/>
  <c r="V20" i="11"/>
  <c r="V24" i="11"/>
  <c r="V9" i="11"/>
  <c r="V13" i="11"/>
  <c r="V17" i="11"/>
  <c r="V21" i="11"/>
  <c r="V25" i="11"/>
  <c r="V10" i="11"/>
  <c r="V14" i="11"/>
  <c r="V18" i="11"/>
  <c r="V22" i="11"/>
  <c r="V26" i="11"/>
  <c r="V28" i="11"/>
  <c r="V7" i="11"/>
  <c r="V11" i="11"/>
  <c r="V15" i="11"/>
  <c r="V19" i="11"/>
  <c r="V23" i="11"/>
  <c r="V27" i="11"/>
  <c r="V16" i="11"/>
  <c r="Z3" i="11"/>
  <c r="AD3" i="11"/>
  <c r="AH3" i="11"/>
  <c r="AA3" i="11"/>
  <c r="AE3" i="11"/>
  <c r="X3" i="11"/>
  <c r="AB3" i="11"/>
  <c r="AF3" i="11"/>
  <c r="Z14" i="11"/>
  <c r="I3" i="6" s="1"/>
  <c r="Y3" i="11"/>
  <c r="AC3" i="11"/>
  <c r="AG3" i="11"/>
  <c r="Z13" i="11"/>
  <c r="D3" i="6"/>
  <c r="E3" i="6"/>
  <c r="G3" i="6"/>
  <c r="Z8" i="11"/>
  <c r="Z9" i="11"/>
  <c r="AF156" i="4"/>
  <c r="K4" i="6" s="1"/>
  <c r="AF155" i="4"/>
  <c r="J4" i="6" s="1"/>
  <c r="AE150" i="4"/>
  <c r="AF150" i="4" s="1"/>
  <c r="AE149" i="4"/>
  <c r="AE148" i="4"/>
  <c r="AF148" i="4" s="1"/>
  <c r="H3" i="6" l="1"/>
  <c r="Z20" i="11"/>
  <c r="Z24" i="11"/>
  <c r="AA24" i="11" s="1"/>
  <c r="Z12" i="11"/>
  <c r="Z17" i="11"/>
  <c r="L3" i="6" s="1"/>
  <c r="V29" i="11"/>
  <c r="AF154" i="4"/>
  <c r="I4" i="6" s="1"/>
  <c r="C4" i="6"/>
  <c r="AF149" i="4"/>
  <c r="AF153" i="4"/>
  <c r="H4" i="6" s="1"/>
  <c r="G4" i="6"/>
  <c r="F4" i="6"/>
  <c r="D4" i="6"/>
  <c r="E4" i="6"/>
  <c r="Z21" i="11" l="1"/>
  <c r="AA20" i="11"/>
  <c r="F144" i="4"/>
  <c r="G144" i="4"/>
  <c r="H144" i="4"/>
  <c r="I144" i="4"/>
  <c r="J144" i="4"/>
  <c r="K144" i="4"/>
  <c r="L144" i="4"/>
  <c r="M144" i="4"/>
  <c r="N144" i="4"/>
  <c r="O144" i="4"/>
  <c r="P144" i="4"/>
  <c r="E144" i="4"/>
  <c r="F138" i="4"/>
  <c r="G138" i="4"/>
  <c r="H138" i="4"/>
  <c r="I138" i="4"/>
  <c r="J138" i="4"/>
  <c r="K138" i="4"/>
  <c r="L138" i="4"/>
  <c r="M138" i="4"/>
  <c r="N138" i="4"/>
  <c r="O138" i="4"/>
  <c r="P138" i="4"/>
  <c r="E138" i="4"/>
  <c r="Z22" i="11" l="1"/>
  <c r="AA21" i="11"/>
  <c r="AF7" i="4"/>
  <c r="AF9" i="4"/>
  <c r="AF11" i="4"/>
  <c r="AF13" i="4"/>
  <c r="AF15" i="4"/>
  <c r="AF17" i="4"/>
  <c r="AF19" i="4"/>
  <c r="AF21" i="4"/>
  <c r="AF23" i="4"/>
  <c r="AF8" i="4"/>
  <c r="AF10" i="4"/>
  <c r="AF12" i="4"/>
  <c r="AF14" i="4"/>
  <c r="AF16" i="4"/>
  <c r="AF18" i="4"/>
  <c r="AF20" i="4"/>
  <c r="AF22" i="4"/>
  <c r="AF24" i="4"/>
  <c r="M142" i="4"/>
  <c r="I142" i="4"/>
  <c r="E142" i="4"/>
  <c r="P142" i="4"/>
  <c r="L142" i="4"/>
  <c r="H142" i="4"/>
  <c r="O142" i="4"/>
  <c r="K142" i="4"/>
  <c r="G142" i="4"/>
  <c r="N142" i="4"/>
  <c r="J142" i="4"/>
  <c r="F142" i="4"/>
  <c r="AF103" i="4"/>
  <c r="AF91" i="4"/>
  <c r="AF83" i="4"/>
  <c r="AF75" i="4"/>
  <c r="AF67" i="4"/>
  <c r="AF59" i="4"/>
  <c r="AF51" i="4"/>
  <c r="AF43" i="4"/>
  <c r="AF35" i="4"/>
  <c r="AF27" i="4"/>
  <c r="AF102" i="4"/>
  <c r="AF98" i="4"/>
  <c r="AF94" i="4"/>
  <c r="AF90" i="4"/>
  <c r="AF86" i="4"/>
  <c r="AF82" i="4"/>
  <c r="AF78" i="4"/>
  <c r="AF74" i="4"/>
  <c r="AF70" i="4"/>
  <c r="AF66" i="4"/>
  <c r="AF62" i="4"/>
  <c r="AF58" i="4"/>
  <c r="AF54" i="4"/>
  <c r="AF50" i="4"/>
  <c r="AF46" i="4"/>
  <c r="AF42" i="4"/>
  <c r="AF38" i="4"/>
  <c r="AF34" i="4"/>
  <c r="AF30" i="4"/>
  <c r="AF26" i="4"/>
  <c r="AF137" i="4"/>
  <c r="AF101" i="4"/>
  <c r="AF97" i="4"/>
  <c r="AF93" i="4"/>
  <c r="AF89" i="4"/>
  <c r="AF85" i="4"/>
  <c r="AF81" i="4"/>
  <c r="AF77" i="4"/>
  <c r="AF73" i="4"/>
  <c r="AF69" i="4"/>
  <c r="AF65" i="4"/>
  <c r="AF61" i="4"/>
  <c r="AF57" i="4"/>
  <c r="AF53" i="4"/>
  <c r="AF49" i="4"/>
  <c r="AF45" i="4"/>
  <c r="AF41" i="4"/>
  <c r="AF37" i="4"/>
  <c r="AF33" i="4"/>
  <c r="AF29" i="4"/>
  <c r="AF25" i="4"/>
  <c r="AF99" i="4"/>
  <c r="AF95" i="4"/>
  <c r="AF87" i="4"/>
  <c r="AF79" i="4"/>
  <c r="AF71" i="4"/>
  <c r="AF63" i="4"/>
  <c r="AF55" i="4"/>
  <c r="AF47" i="4"/>
  <c r="AF39" i="4"/>
  <c r="AF31" i="4"/>
  <c r="AF136" i="4"/>
  <c r="AF100" i="4"/>
  <c r="AF96" i="4"/>
  <c r="AF92" i="4"/>
  <c r="AF88" i="4"/>
  <c r="AF84" i="4"/>
  <c r="AF80" i="4"/>
  <c r="AF76" i="4"/>
  <c r="AF72" i="4"/>
  <c r="AF68" i="4"/>
  <c r="AF64" i="4"/>
  <c r="AF60" i="4"/>
  <c r="AF56" i="4"/>
  <c r="AF52" i="4"/>
  <c r="AF48" i="4"/>
  <c r="AF44" i="4"/>
  <c r="AF40" i="4"/>
  <c r="AF36" i="4"/>
  <c r="AF32" i="4"/>
  <c r="AF28" i="4"/>
  <c r="AF152" i="4" l="1"/>
  <c r="Z23" i="11"/>
  <c r="AA23" i="11" s="1"/>
  <c r="AA22" i="11"/>
  <c r="J157" i="4"/>
  <c r="K157" i="4" s="1"/>
  <c r="J153" i="4"/>
  <c r="K153" i="4" s="1"/>
  <c r="AF138" i="4"/>
  <c r="AF157" i="4"/>
  <c r="L4" i="6" s="1"/>
  <c r="J154" i="4" l="1"/>
  <c r="K154" i="4" l="1"/>
  <c r="J155" i="4"/>
  <c r="K155" i="4" l="1"/>
  <c r="J156" i="4"/>
  <c r="K156" i="4" s="1"/>
</calcChain>
</file>

<file path=xl/sharedStrings.xml><?xml version="1.0" encoding="utf-8"?>
<sst xmlns="http://schemas.openxmlformats.org/spreadsheetml/2006/main" count="393" uniqueCount="97">
  <si>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</si>
  <si>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</si>
  <si>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</si>
  <si>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</si>
  <si>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</si>
  <si>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</si>
  <si>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</si>
  <si>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</si>
  <si>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</si>
  <si>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</si>
  <si>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</si>
  <si>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</si>
  <si>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</si>
  <si>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</si>
  <si>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</si>
  <si>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</si>
  <si>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</si>
  <si>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</si>
  <si>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</si>
  <si>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</si>
  <si>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</si>
  <si>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</si>
  <si>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</si>
  <si>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</si>
  <si>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</si>
  <si>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</si>
  <si>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</si>
  <si>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</si>
  <si>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</si>
  <si>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</si>
  <si>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</si>
  <si>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</si>
  <si>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</si>
  <si>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</si>
  <si>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</si>
  <si>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</si>
  <si>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</si>
  <si>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</si>
  <si>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</si>
  <si>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</si>
  <si>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</si>
  <si>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</si>
  <si>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</si>
  <si>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</si>
  <si>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</si>
  <si>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</si>
  <si>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</si>
  <si>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</si>
  <si>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</si>
  <si>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</si>
  <si>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</si>
  <si>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</si>
  <si>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</si>
  <si>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</si>
  <si>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</si>
  <si>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</si>
  <si>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6б</t>
  </si>
  <si>
    <t>X</t>
  </si>
  <si>
    <t>Григорьев</t>
  </si>
  <si>
    <t>Данилова</t>
  </si>
  <si>
    <t>Жаркова</t>
  </si>
  <si>
    <t>Землянухин</t>
  </si>
  <si>
    <t>Ивашевская</t>
  </si>
  <si>
    <t>Камызина</t>
  </si>
  <si>
    <t>Краснова</t>
  </si>
  <si>
    <t>Кузнецов</t>
  </si>
  <si>
    <t>Кузьмин</t>
  </si>
  <si>
    <t>Курбонов</t>
  </si>
  <si>
    <t>Кшинин</t>
  </si>
  <si>
    <t>Лежнев</t>
  </si>
  <si>
    <t>Локтаев</t>
  </si>
  <si>
    <t>Лыскова</t>
  </si>
  <si>
    <t>Макаров</t>
  </si>
  <si>
    <t>Строев</t>
  </si>
  <si>
    <t>Сычёв</t>
  </si>
  <si>
    <t>Титов</t>
  </si>
  <si>
    <t>Филимонова</t>
  </si>
  <si>
    <t>Фролов</t>
  </si>
  <si>
    <t>Хасиев</t>
  </si>
  <si>
    <t>Хлопов</t>
  </si>
  <si>
    <t>Цедина</t>
  </si>
  <si>
    <t>1.1.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</t>
  </si>
  <si>
    <t>1.2. В модельных и реальных ситуациях выделять сущностные характеристики и основные виды деятельности людей, объяснять роль мотивов в деятельности человека. Выполнять несложные практические задания по анализу ситуаций, связанных с различными способами разрешения межличностных конфликтов; выражать собственное отношение к различным способам разрешения межличностных конфликтов</t>
  </si>
  <si>
    <t xml:space="preserve">2.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дисциплин. Использовать знания о биологическом и социальном в человеке для характеристики его природы </t>
  </si>
  <si>
    <t>3.1.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 развитие социального кругозора и формирование познавательного интереса к изучению общественных дисциплин</t>
  </si>
  <si>
    <t>3.2.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 развитие социального кругозора и формирование познавательного интереса к изучению общественных дисциплин</t>
  </si>
  <si>
    <t>4.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дисциплин. Использовать знания о биологическом и социальном в человеке для характеристики его природы</t>
  </si>
  <si>
    <t>5.1. Понимание основных принципов жизни общества, основ современных научных теорий общественного развития; формирование основ правосознания для соотнесения собственного поведения и поступков других людей с нравственными ценностями и нормами поведения, установленными законодательством Российской Федерации, убежденности в необходимости защищать правопорядок правовыми способами и средствами, умений реализовывать основные социальные роли в пределах своей дееспособности</t>
  </si>
  <si>
    <t>5.2. Развитие социального кругозора и формирование познавательного интереса к изучению общественных дисциплин. 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жизни. Наблюдать и характеризовать явления и события, происходящие в различных сферах общественной жизни</t>
  </si>
  <si>
    <t>6.1.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</t>
  </si>
  <si>
    <t>6.2. Выполнять несложные практические задания, основанные на ситуациях жизнедеятельности человека в разных сферах общества</t>
  </si>
  <si>
    <t>7.1.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 развитие социального кругозора и формирование познавательного интереса к изучению общественных дисциплин</t>
  </si>
  <si>
    <t>7.2. Находить, извлекать и осмысливать информацию различного характера, полученную из доступных источников (фотоизображений), 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</t>
  </si>
  <si>
    <t>8.1. Формирование у обучающихся личностных представлений об основах российской гражданской идентичности, патриотизма, гражданственности, социальной ответственности, правового самосознания, толерантности, приверженности ценностям, закрепленным в Конституции Российской Федерации</t>
  </si>
  <si>
    <t>8.2. Формирование у обучающихся личностных представлений об основах российской гражданской идентичности, патриотизма, гражданственности, социальной ответственности, правового самосознания, толерантности, приверженности ценностям, закрепленным в Конституции Российской Федерации</t>
  </si>
  <si>
    <t>8.3. Характеризовать государственное устройство Российской Федерации, называть органы государственной власти страны; раскрывать достижения российского народа; осознавать значение патриотической позиции в укреплении нашего государства</t>
  </si>
  <si>
    <t>Ершова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</si>
</sst>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11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35E-2"/>
                  <c:y val="4.1779497353170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'1'!$E$153:$I$157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'1'!$K$153:$K$157</c:f>
              <c:numCache>
                <c:formatCode>0.0</c:formatCode>
                <c:ptCount val="5"/>
                <c:pt idx="0">
                  <c:v>0</c:v>
                </c:pt>
                <c:pt idx="1">
                  <c:v>8.695652173913043</c:v>
                </c:pt>
                <c:pt idx="2">
                  <c:v>4.3478260869565215</c:v>
                </c:pt>
                <c:pt idx="3">
                  <c:v>13.043478260869565</c:v>
                </c:pt>
                <c:pt idx="4">
                  <c:v>547.82608695652175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'6б'!$X$20:$Y$24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'6б'!$AA$20:$AA$24</c:f>
              <c:numCache>
                <c:formatCode>0.0</c:formatCode>
                <c:ptCount val="5"/>
                <c:pt idx="0">
                  <c:v>0</c:v>
                </c:pt>
                <c:pt idx="1">
                  <c:v>8.695652173913043</c:v>
                </c:pt>
                <c:pt idx="2">
                  <c:v>4.3478260869565215</c:v>
                </c:pt>
                <c:pt idx="3">
                  <c:v>13.043478260869565</c:v>
                </c:pt>
                <c:pt idx="4">
                  <c:v>73.91304347826086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18E-2"/>
          <c:y val="2.08897486765850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показатели!$D$4:$G$4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17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6б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показатели!$H$3:$H$4</c:f>
              <c:numCache>
                <c:formatCode>0.0</c:formatCode>
                <c:ptCount val="2"/>
                <c:pt idx="0">
                  <c:v>95.652173913043484</c:v>
                </c:pt>
                <c:pt idx="1">
                  <c:v>95.652173913043484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92E-2"/>
                  <c:y val="-1.6711798941267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299E-2"/>
                  <c:y val="-1.0444874338292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6б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показатели!$I$3:$I$4</c:f>
              <c:numCache>
                <c:formatCode>0.0</c:formatCode>
                <c:ptCount val="2"/>
                <c:pt idx="0">
                  <c:v>21.739130434782609</c:v>
                </c:pt>
                <c:pt idx="1">
                  <c:v>21.739130434782609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478592"/>
        <c:axId val="178039616"/>
        <c:axId val="0"/>
      </c:bar3DChart>
      <c:catAx>
        <c:axId val="178478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78039616"/>
        <c:crosses val="autoZero"/>
        <c:auto val="1"/>
        <c:lblAlgn val="ctr"/>
        <c:lblOffset val="100"/>
        <c:noMultiLvlLbl val="0"/>
      </c:catAx>
      <c:valAx>
        <c:axId val="17803961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784785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92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92E-2"/>
                  <c:y val="-1.2533849205951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299E-2"/>
                  <c:y val="-8.35589947063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2E-2"/>
                  <c:y val="-1.4622824073609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6б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показатели!$L$3:$L$4</c:f>
              <c:numCache>
                <c:formatCode>0.0</c:formatCode>
                <c:ptCount val="2"/>
                <c:pt idx="0">
                  <c:v>43.271221532091097</c:v>
                </c:pt>
                <c:pt idx="1">
                  <c:v>7.5396825396825404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579456"/>
        <c:axId val="178041920"/>
        <c:axId val="0"/>
      </c:bar3DChart>
      <c:catAx>
        <c:axId val="178579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78041920"/>
        <c:crosses val="autoZero"/>
        <c:auto val="1"/>
        <c:lblAlgn val="ctr"/>
        <c:lblOffset val="100"/>
        <c:noMultiLvlLbl val="0"/>
      </c:catAx>
      <c:valAx>
        <c:axId val="17804192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78579456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'1'!$E$4:$AC$4</c:f>
              <c:numCache>
                <c:formatCode>General</c:formatCode>
                <c:ptCount val="25"/>
              </c:numCache>
            </c:numRef>
          </c:cat>
          <c:val>
            <c:numRef>
              <c:f>'2'!$D$3:$D$17</c:f>
              <c:numCache>
                <c:formatCode>0.0</c:formatCode>
                <c:ptCount val="15"/>
                <c:pt idx="0">
                  <c:v>78.260000000000005</c:v>
                </c:pt>
                <c:pt idx="1">
                  <c:v>49.28</c:v>
                </c:pt>
                <c:pt idx="2">
                  <c:v>82.61</c:v>
                </c:pt>
                <c:pt idx="3">
                  <c:v>54.35</c:v>
                </c:pt>
                <c:pt idx="4">
                  <c:v>30.43</c:v>
                </c:pt>
                <c:pt idx="5">
                  <c:v>56.52</c:v>
                </c:pt>
                <c:pt idx="6">
                  <c:v>82.61</c:v>
                </c:pt>
                <c:pt idx="7">
                  <c:v>30.43</c:v>
                </c:pt>
                <c:pt idx="8">
                  <c:v>65.22</c:v>
                </c:pt>
                <c:pt idx="9">
                  <c:v>39.130000000000003</c:v>
                </c:pt>
                <c:pt idx="10">
                  <c:v>43.48</c:v>
                </c:pt>
                <c:pt idx="11">
                  <c:v>13.04</c:v>
                </c:pt>
                <c:pt idx="12">
                  <c:v>30.43</c:v>
                </c:pt>
                <c:pt idx="13">
                  <c:v>11.59</c:v>
                </c:pt>
                <c:pt idx="14">
                  <c:v>21.74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580992"/>
        <c:axId val="178043648"/>
      </c:lineChart>
      <c:catAx>
        <c:axId val="17858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8043648"/>
        <c:crosses val="autoZero"/>
        <c:auto val="1"/>
        <c:lblAlgn val="ctr"/>
        <c:lblOffset val="100"/>
        <c:noMultiLvlLbl val="0"/>
      </c:catAx>
      <c:valAx>
        <c:axId val="178043648"/>
        <c:scaling>
          <c:orientation val="minMax"/>
          <c:max val="105"/>
          <c:min val="0"/>
        </c:scaling>
        <c:delete val="0"/>
        <c:axPos val="l"/>
        <c:minorGridlines/>
        <c:numFmt formatCode="0.0" sourceLinked="1"/>
        <c:majorTickMark val="out"/>
        <c:minorTickMark val="none"/>
        <c:tickLblPos val="nextTo"/>
        <c:crossAx val="178580992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7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450272</xdr:colOff>
      <xdr:row>5</xdr:row>
      <xdr:rowOff>178376</xdr:rowOff>
    </xdr:from>
    <xdr:to>
      <xdr:col>38</xdr:col>
      <xdr:colOff>0</xdr:colOff>
      <xdr:row>24</xdr:row>
      <xdr:rowOff>34636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157"/>
  <sheetViews>
    <sheetView zoomScale="85" zoomScaleNormal="85" workbookViewId="0">
      <selection activeCell="C6" sqref="C6:C28"/>
    </sheetView>
  </sheetViews>
  <sheetFormatPr defaultRowHeight="15" x14ac:dyDescent="0.25"/>
  <cols>
    <col min="1" max="1" width="4.7109375" customWidth="1"/>
    <col min="2" max="2" width="24.85546875" customWidth="1"/>
    <col min="3" max="3" width="8.42578125" style="3" bestFit="1" customWidth="1"/>
    <col min="4" max="4" width="8.42578125" style="3" customWidth="1"/>
    <col min="5" max="5" width="4.5703125" customWidth="1"/>
    <col min="6" max="29" width="4" customWidth="1"/>
    <col min="30" max="30" width="7.5703125" style="29" customWidth="1"/>
    <col min="31" max="31" width="8.7109375" style="3" bestFit="1" customWidth="1"/>
  </cols>
  <sheetData>
    <row r="1" spans="1:32" x14ac:dyDescent="0.25">
      <c r="D1" s="30" t="s">
        <v>35</v>
      </c>
      <c r="E1" s="80">
        <v>1</v>
      </c>
      <c r="F1" s="80">
        <v>3</v>
      </c>
      <c r="G1" s="80">
        <v>1</v>
      </c>
      <c r="H1" s="80">
        <v>2</v>
      </c>
      <c r="I1" s="80">
        <v>1</v>
      </c>
      <c r="J1" s="80">
        <v>1</v>
      </c>
      <c r="K1" s="80">
        <v>1</v>
      </c>
      <c r="L1" s="80">
        <v>1</v>
      </c>
      <c r="M1" s="80">
        <v>1</v>
      </c>
      <c r="N1" s="80">
        <v>1</v>
      </c>
      <c r="O1" s="80">
        <v>2</v>
      </c>
      <c r="P1" s="80">
        <v>1</v>
      </c>
      <c r="Q1" s="80">
        <v>1</v>
      </c>
      <c r="R1" s="80">
        <v>3</v>
      </c>
      <c r="S1" s="80">
        <v>1</v>
      </c>
      <c r="T1" s="4"/>
      <c r="U1" s="4"/>
      <c r="V1" s="4"/>
      <c r="W1" s="4"/>
      <c r="X1" s="4"/>
      <c r="Y1" s="4"/>
      <c r="Z1" s="4"/>
      <c r="AA1" s="4"/>
      <c r="AB1" s="4"/>
      <c r="AC1" s="4"/>
      <c r="AF1" s="5">
        <f>SUM(E1:AC1)</f>
        <v>21</v>
      </c>
    </row>
    <row r="3" spans="1:32" x14ac:dyDescent="0.25">
      <c r="A3" s="87" t="s">
        <v>0</v>
      </c>
      <c r="B3" s="87" t="s">
        <v>1</v>
      </c>
      <c r="C3" s="87" t="s">
        <v>3</v>
      </c>
      <c r="D3" s="87" t="s">
        <v>36</v>
      </c>
      <c r="E3" s="90" t="s">
        <v>6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  <c r="AD3" s="93" t="s">
        <v>4</v>
      </c>
      <c r="AE3" s="93" t="s">
        <v>5</v>
      </c>
      <c r="AF3" s="87" t="s">
        <v>7</v>
      </c>
    </row>
    <row r="4" spans="1:32" x14ac:dyDescent="0.25">
      <c r="A4" s="88"/>
      <c r="B4" s="88"/>
      <c r="C4" s="88"/>
      <c r="D4" s="8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4"/>
      <c r="AE4" s="94"/>
      <c r="AF4" s="88"/>
    </row>
    <row r="5" spans="1:32" ht="15.75" thickBot="1" x14ac:dyDescent="0.3">
      <c r="A5" s="89"/>
      <c r="B5" s="89"/>
      <c r="C5" s="89"/>
      <c r="D5" s="89"/>
      <c r="E5" s="83">
        <v>1.1000000000000001</v>
      </c>
      <c r="F5" s="83">
        <v>1.2</v>
      </c>
      <c r="G5" s="83">
        <v>2</v>
      </c>
      <c r="H5" s="83">
        <v>3.1</v>
      </c>
      <c r="I5" s="83">
        <v>3.2</v>
      </c>
      <c r="J5" s="83">
        <v>4</v>
      </c>
      <c r="K5" s="83">
        <v>5.0999999999999996</v>
      </c>
      <c r="L5" s="83">
        <v>5.2</v>
      </c>
      <c r="M5" s="83">
        <v>6.1</v>
      </c>
      <c r="N5" s="83">
        <v>6.2</v>
      </c>
      <c r="O5" s="83">
        <v>7.1</v>
      </c>
      <c r="P5" s="83">
        <v>7.2</v>
      </c>
      <c r="Q5" s="83">
        <v>8.1</v>
      </c>
      <c r="R5" s="83">
        <v>8.1999999999999993</v>
      </c>
      <c r="S5" s="84">
        <v>8.3000000000000007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95"/>
      <c r="AE5" s="95"/>
      <c r="AF5" s="89"/>
    </row>
    <row r="6" spans="1:32" x14ac:dyDescent="0.25">
      <c r="A6" s="1">
        <v>1</v>
      </c>
      <c r="B6" s="81" t="s">
        <v>58</v>
      </c>
      <c r="C6" s="2">
        <v>1</v>
      </c>
      <c r="D6" s="2" t="s">
        <v>56</v>
      </c>
      <c r="E6" s="82">
        <v>1</v>
      </c>
      <c r="F6" s="82">
        <v>3</v>
      </c>
      <c r="G6" s="82">
        <v>0</v>
      </c>
      <c r="H6" s="82">
        <v>2</v>
      </c>
      <c r="I6" s="82">
        <v>0</v>
      </c>
      <c r="J6" s="82">
        <v>0</v>
      </c>
      <c r="K6" s="82">
        <v>1</v>
      </c>
      <c r="L6" s="82">
        <v>0</v>
      </c>
      <c r="M6" s="82">
        <v>1</v>
      </c>
      <c r="N6" s="82">
        <v>1</v>
      </c>
      <c r="O6" s="82">
        <v>2</v>
      </c>
      <c r="P6" s="82">
        <v>0</v>
      </c>
      <c r="Q6" s="82">
        <v>1</v>
      </c>
      <c r="R6" s="82">
        <v>1</v>
      </c>
      <c r="S6" s="82">
        <v>1</v>
      </c>
      <c r="T6" s="1"/>
      <c r="U6" s="1"/>
      <c r="V6" s="1"/>
      <c r="W6" s="1"/>
      <c r="X6" s="1"/>
      <c r="Y6" s="1"/>
      <c r="Z6" s="1"/>
      <c r="AA6" s="1"/>
      <c r="AB6" s="1"/>
      <c r="AC6" s="1"/>
      <c r="AD6" s="28">
        <v>14</v>
      </c>
      <c r="AE6" s="2">
        <v>4</v>
      </c>
      <c r="AF6" s="6">
        <f>AD6/$AF$1*100</f>
        <v>66.666666666666657</v>
      </c>
    </row>
    <row r="7" spans="1:32" x14ac:dyDescent="0.25">
      <c r="A7" s="1">
        <v>2</v>
      </c>
      <c r="B7" s="81" t="s">
        <v>59</v>
      </c>
      <c r="C7" s="2">
        <v>1</v>
      </c>
      <c r="D7" s="2" t="s">
        <v>56</v>
      </c>
      <c r="E7" s="82">
        <v>0</v>
      </c>
      <c r="F7" s="82">
        <v>1</v>
      </c>
      <c r="G7" s="82">
        <v>1</v>
      </c>
      <c r="H7" s="82">
        <v>1</v>
      </c>
      <c r="I7" s="82">
        <v>0</v>
      </c>
      <c r="J7" s="82">
        <v>0</v>
      </c>
      <c r="K7" s="82">
        <v>0</v>
      </c>
      <c r="L7" s="82">
        <v>0</v>
      </c>
      <c r="M7" s="82">
        <v>1</v>
      </c>
      <c r="N7" s="82">
        <v>0</v>
      </c>
      <c r="O7" s="82">
        <v>1</v>
      </c>
      <c r="P7" s="82">
        <v>0</v>
      </c>
      <c r="Q7" s="82">
        <v>1</v>
      </c>
      <c r="R7" s="82">
        <v>1</v>
      </c>
      <c r="S7" s="82">
        <v>0</v>
      </c>
      <c r="T7" s="1"/>
      <c r="U7" s="1"/>
      <c r="V7" s="1"/>
      <c r="W7" s="1"/>
      <c r="X7" s="1"/>
      <c r="Y7" s="1"/>
      <c r="Z7" s="1"/>
      <c r="AA7" s="1"/>
      <c r="AB7" s="1"/>
      <c r="AC7" s="1"/>
      <c r="AD7" s="28">
        <v>7</v>
      </c>
      <c r="AE7" s="2">
        <v>3</v>
      </c>
      <c r="AF7" s="6">
        <f t="shared" ref="AF7:AF24" si="0">AD7/$AF$1*100</f>
        <v>33.333333333333329</v>
      </c>
    </row>
    <row r="8" spans="1:32" x14ac:dyDescent="0.25">
      <c r="A8" s="1">
        <v>3</v>
      </c>
      <c r="B8" s="81" t="s">
        <v>60</v>
      </c>
      <c r="C8" s="2">
        <v>1</v>
      </c>
      <c r="D8" s="2" t="s">
        <v>56</v>
      </c>
      <c r="E8" s="82">
        <v>1</v>
      </c>
      <c r="F8" s="82" t="s">
        <v>57</v>
      </c>
      <c r="G8" s="82">
        <v>1</v>
      </c>
      <c r="H8" s="82" t="s">
        <v>57</v>
      </c>
      <c r="I8" s="82" t="s">
        <v>57</v>
      </c>
      <c r="J8" s="82">
        <v>1</v>
      </c>
      <c r="K8" s="82">
        <v>1</v>
      </c>
      <c r="L8" s="82">
        <v>1</v>
      </c>
      <c r="M8" s="82" t="s">
        <v>57</v>
      </c>
      <c r="N8" s="82" t="s">
        <v>57</v>
      </c>
      <c r="O8" s="82">
        <v>2</v>
      </c>
      <c r="P8" s="82">
        <v>0</v>
      </c>
      <c r="Q8" s="82">
        <v>0</v>
      </c>
      <c r="R8" s="82">
        <v>0</v>
      </c>
      <c r="S8" s="82">
        <v>0</v>
      </c>
      <c r="T8" s="1"/>
      <c r="U8" s="1"/>
      <c r="V8" s="1"/>
      <c r="W8" s="1"/>
      <c r="X8" s="1"/>
      <c r="Y8" s="1"/>
      <c r="Z8" s="1"/>
      <c r="AA8" s="1"/>
      <c r="AB8" s="1"/>
      <c r="AC8" s="1"/>
      <c r="AD8" s="28">
        <v>7</v>
      </c>
      <c r="AE8" s="2">
        <v>3</v>
      </c>
      <c r="AF8" s="6">
        <f t="shared" si="0"/>
        <v>33.333333333333329</v>
      </c>
    </row>
    <row r="9" spans="1:32" x14ac:dyDescent="0.25">
      <c r="A9" s="1">
        <v>4</v>
      </c>
      <c r="B9" s="81" t="s">
        <v>61</v>
      </c>
      <c r="C9" s="2">
        <v>2</v>
      </c>
      <c r="D9" s="2" t="s">
        <v>56</v>
      </c>
      <c r="E9" s="82">
        <v>1</v>
      </c>
      <c r="F9" s="82">
        <v>2</v>
      </c>
      <c r="G9" s="82">
        <v>1</v>
      </c>
      <c r="H9" s="82">
        <v>2</v>
      </c>
      <c r="I9" s="82">
        <v>1</v>
      </c>
      <c r="J9" s="82">
        <v>1</v>
      </c>
      <c r="K9" s="82">
        <v>1</v>
      </c>
      <c r="L9" s="82">
        <v>0</v>
      </c>
      <c r="M9" s="82">
        <v>1</v>
      </c>
      <c r="N9" s="82">
        <v>1</v>
      </c>
      <c r="O9" s="82">
        <v>2</v>
      </c>
      <c r="P9" s="82">
        <v>0</v>
      </c>
      <c r="Q9" s="82">
        <v>1</v>
      </c>
      <c r="R9" s="82">
        <v>1</v>
      </c>
      <c r="S9" s="82">
        <v>1</v>
      </c>
      <c r="T9" s="1"/>
      <c r="U9" s="1"/>
      <c r="V9" s="1"/>
      <c r="W9" s="1"/>
      <c r="X9" s="1"/>
      <c r="Y9" s="1"/>
      <c r="Z9" s="1"/>
      <c r="AA9" s="1"/>
      <c r="AB9" s="1"/>
      <c r="AC9" s="1"/>
      <c r="AD9" s="28">
        <v>16</v>
      </c>
      <c r="AE9" s="2">
        <v>4</v>
      </c>
      <c r="AF9" s="6">
        <f t="shared" si="0"/>
        <v>76.19047619047619</v>
      </c>
    </row>
    <row r="10" spans="1:32" x14ac:dyDescent="0.25">
      <c r="A10" s="1">
        <v>5</v>
      </c>
      <c r="B10" s="81" t="s">
        <v>62</v>
      </c>
      <c r="C10" s="2">
        <v>2</v>
      </c>
      <c r="D10" s="2" t="s">
        <v>56</v>
      </c>
      <c r="E10" s="82">
        <v>1</v>
      </c>
      <c r="F10" s="82">
        <v>2</v>
      </c>
      <c r="G10" s="82">
        <v>1</v>
      </c>
      <c r="H10" s="82">
        <v>1</v>
      </c>
      <c r="I10" s="82" t="s">
        <v>57</v>
      </c>
      <c r="J10" s="82">
        <v>1</v>
      </c>
      <c r="K10" s="82">
        <v>1</v>
      </c>
      <c r="L10" s="82" t="s">
        <v>57</v>
      </c>
      <c r="M10" s="82">
        <v>1</v>
      </c>
      <c r="N10" s="82">
        <v>1</v>
      </c>
      <c r="O10" s="82" t="s">
        <v>57</v>
      </c>
      <c r="P10" s="82" t="s">
        <v>57</v>
      </c>
      <c r="Q10" s="82" t="s">
        <v>57</v>
      </c>
      <c r="R10" s="82" t="s">
        <v>57</v>
      </c>
      <c r="S10" s="82" t="s">
        <v>57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28">
        <v>9</v>
      </c>
      <c r="AE10" s="2">
        <v>3</v>
      </c>
      <c r="AF10" s="6">
        <f t="shared" si="0"/>
        <v>42.857142857142854</v>
      </c>
    </row>
    <row r="11" spans="1:32" x14ac:dyDescent="0.25">
      <c r="A11" s="1">
        <v>6</v>
      </c>
      <c r="B11" s="81" t="s">
        <v>63</v>
      </c>
      <c r="C11" s="2">
        <v>1</v>
      </c>
      <c r="D11" s="2" t="s">
        <v>56</v>
      </c>
      <c r="E11" s="82">
        <v>1</v>
      </c>
      <c r="F11" s="82">
        <v>2</v>
      </c>
      <c r="G11" s="82">
        <v>1</v>
      </c>
      <c r="H11" s="82">
        <v>1</v>
      </c>
      <c r="I11" s="82" t="s">
        <v>57</v>
      </c>
      <c r="J11" s="82">
        <v>1</v>
      </c>
      <c r="K11" s="82">
        <v>1</v>
      </c>
      <c r="L11" s="82">
        <v>1</v>
      </c>
      <c r="M11" s="82" t="s">
        <v>57</v>
      </c>
      <c r="N11" s="82" t="s">
        <v>57</v>
      </c>
      <c r="O11" s="82" t="s">
        <v>57</v>
      </c>
      <c r="P11" s="82" t="s">
        <v>57</v>
      </c>
      <c r="Q11" s="82" t="s">
        <v>57</v>
      </c>
      <c r="R11" s="82" t="s">
        <v>57</v>
      </c>
      <c r="S11" s="82" t="s">
        <v>57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28">
        <v>8</v>
      </c>
      <c r="AE11" s="2">
        <v>3</v>
      </c>
      <c r="AF11" s="6">
        <f t="shared" si="0"/>
        <v>38.095238095238095</v>
      </c>
    </row>
    <row r="12" spans="1:32" x14ac:dyDescent="0.25">
      <c r="A12" s="1">
        <v>7</v>
      </c>
      <c r="B12" s="81" t="s">
        <v>64</v>
      </c>
      <c r="C12" s="2">
        <v>1</v>
      </c>
      <c r="D12" s="2" t="s">
        <v>56</v>
      </c>
      <c r="E12" s="82">
        <v>1</v>
      </c>
      <c r="F12" s="82" t="s">
        <v>57</v>
      </c>
      <c r="G12" s="82">
        <v>1</v>
      </c>
      <c r="H12" s="82">
        <v>1</v>
      </c>
      <c r="I12" s="82">
        <v>1</v>
      </c>
      <c r="J12" s="82">
        <v>1</v>
      </c>
      <c r="K12" s="82">
        <v>1</v>
      </c>
      <c r="L12" s="82">
        <v>0</v>
      </c>
      <c r="M12" s="82">
        <v>1</v>
      </c>
      <c r="N12" s="82">
        <v>1</v>
      </c>
      <c r="O12" s="82" t="s">
        <v>57</v>
      </c>
      <c r="P12" s="82" t="s">
        <v>57</v>
      </c>
      <c r="Q12" s="82" t="s">
        <v>57</v>
      </c>
      <c r="R12" s="82" t="s">
        <v>57</v>
      </c>
      <c r="S12" s="82" t="s">
        <v>57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28">
        <v>8</v>
      </c>
      <c r="AE12" s="2">
        <v>3</v>
      </c>
      <c r="AF12" s="6">
        <f t="shared" si="0"/>
        <v>38.095238095238095</v>
      </c>
    </row>
    <row r="13" spans="1:32" x14ac:dyDescent="0.25">
      <c r="A13" s="1">
        <v>8</v>
      </c>
      <c r="B13" s="81" t="s">
        <v>65</v>
      </c>
      <c r="C13" s="2">
        <v>1</v>
      </c>
      <c r="D13" s="2" t="s">
        <v>56</v>
      </c>
      <c r="E13" s="82">
        <v>1</v>
      </c>
      <c r="F13" s="82" t="s">
        <v>57</v>
      </c>
      <c r="G13" s="82">
        <v>1</v>
      </c>
      <c r="H13" s="82" t="s">
        <v>57</v>
      </c>
      <c r="I13" s="82">
        <v>0</v>
      </c>
      <c r="J13" s="82">
        <v>0</v>
      </c>
      <c r="K13" s="82" t="s">
        <v>57</v>
      </c>
      <c r="L13" s="82" t="s">
        <v>57</v>
      </c>
      <c r="M13" s="82">
        <v>1</v>
      </c>
      <c r="N13" s="82">
        <v>1</v>
      </c>
      <c r="O13" s="82" t="s">
        <v>57</v>
      </c>
      <c r="P13" s="82" t="s">
        <v>57</v>
      </c>
      <c r="Q13" s="82">
        <v>1</v>
      </c>
      <c r="R13" s="82">
        <v>2</v>
      </c>
      <c r="S13" s="82">
        <v>1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28">
        <v>8</v>
      </c>
      <c r="AE13" s="2">
        <v>3</v>
      </c>
      <c r="AF13" s="6">
        <f t="shared" si="0"/>
        <v>38.095238095238095</v>
      </c>
    </row>
    <row r="14" spans="1:32" x14ac:dyDescent="0.25">
      <c r="A14" s="1">
        <v>9</v>
      </c>
      <c r="B14" s="81" t="s">
        <v>66</v>
      </c>
      <c r="C14" s="2">
        <v>1</v>
      </c>
      <c r="D14" s="2" t="s">
        <v>56</v>
      </c>
      <c r="E14" s="82">
        <v>1</v>
      </c>
      <c r="F14" s="82">
        <v>1</v>
      </c>
      <c r="G14" s="82">
        <v>1</v>
      </c>
      <c r="H14" s="82">
        <v>2</v>
      </c>
      <c r="I14" s="82">
        <v>1</v>
      </c>
      <c r="J14" s="82">
        <v>1</v>
      </c>
      <c r="K14" s="82">
        <v>1</v>
      </c>
      <c r="L14" s="82" t="s">
        <v>57</v>
      </c>
      <c r="M14" s="82">
        <v>1</v>
      </c>
      <c r="N14" s="82">
        <v>1</v>
      </c>
      <c r="O14" s="82">
        <v>2</v>
      </c>
      <c r="P14" s="82">
        <v>1</v>
      </c>
      <c r="Q14" s="82" t="s">
        <v>57</v>
      </c>
      <c r="R14" s="82" t="s">
        <v>57</v>
      </c>
      <c r="S14" s="82" t="s">
        <v>57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28">
        <v>13</v>
      </c>
      <c r="AE14" s="2">
        <v>4</v>
      </c>
      <c r="AF14" s="6">
        <f t="shared" si="0"/>
        <v>61.904761904761905</v>
      </c>
    </row>
    <row r="15" spans="1:32" x14ac:dyDescent="0.25">
      <c r="A15" s="1">
        <v>10</v>
      </c>
      <c r="B15" s="81" t="s">
        <v>67</v>
      </c>
      <c r="C15" s="2">
        <v>2</v>
      </c>
      <c r="D15" s="2" t="s">
        <v>56</v>
      </c>
      <c r="E15" s="82">
        <v>0</v>
      </c>
      <c r="F15" s="82">
        <v>0</v>
      </c>
      <c r="G15" s="82">
        <v>1</v>
      </c>
      <c r="H15" s="82">
        <v>1</v>
      </c>
      <c r="I15" s="82">
        <v>1</v>
      </c>
      <c r="J15" s="82">
        <v>1</v>
      </c>
      <c r="K15" s="82" t="s">
        <v>57</v>
      </c>
      <c r="L15" s="82">
        <v>1</v>
      </c>
      <c r="M15" s="82">
        <v>1</v>
      </c>
      <c r="N15" s="82">
        <v>0</v>
      </c>
      <c r="O15" s="82">
        <v>1</v>
      </c>
      <c r="P15" s="82" t="s">
        <v>57</v>
      </c>
      <c r="Q15" s="82" t="s">
        <v>57</v>
      </c>
      <c r="R15" s="82" t="s">
        <v>57</v>
      </c>
      <c r="S15" s="82" t="s">
        <v>57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28">
        <v>7</v>
      </c>
      <c r="AE15" s="2">
        <v>3</v>
      </c>
      <c r="AF15" s="6">
        <f t="shared" si="0"/>
        <v>33.333333333333329</v>
      </c>
    </row>
    <row r="16" spans="1:32" x14ac:dyDescent="0.25">
      <c r="A16" s="1">
        <v>11</v>
      </c>
      <c r="B16" s="81" t="s">
        <v>68</v>
      </c>
      <c r="C16" s="2">
        <v>2</v>
      </c>
      <c r="D16" s="2" t="s">
        <v>56</v>
      </c>
      <c r="E16" s="82">
        <v>1</v>
      </c>
      <c r="F16" s="82">
        <v>2</v>
      </c>
      <c r="G16" s="82">
        <v>1</v>
      </c>
      <c r="H16" s="82">
        <v>1</v>
      </c>
      <c r="I16" s="82">
        <v>1</v>
      </c>
      <c r="J16" s="82">
        <v>1</v>
      </c>
      <c r="K16" s="82">
        <v>1</v>
      </c>
      <c r="L16" s="82">
        <v>1</v>
      </c>
      <c r="M16" s="82">
        <v>1</v>
      </c>
      <c r="N16" s="82">
        <v>0</v>
      </c>
      <c r="O16" s="82">
        <v>2</v>
      </c>
      <c r="P16" s="82">
        <v>0</v>
      </c>
      <c r="Q16" s="82">
        <v>1</v>
      </c>
      <c r="R16" s="82">
        <v>0</v>
      </c>
      <c r="S16" s="82"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28">
        <v>13</v>
      </c>
      <c r="AE16" s="2">
        <v>4</v>
      </c>
      <c r="AF16" s="6">
        <f t="shared" si="0"/>
        <v>61.904761904761905</v>
      </c>
    </row>
    <row r="17" spans="1:32" x14ac:dyDescent="0.25">
      <c r="A17" s="1">
        <v>12</v>
      </c>
      <c r="B17" s="81" t="s">
        <v>69</v>
      </c>
      <c r="C17" s="2">
        <v>2</v>
      </c>
      <c r="D17" s="2" t="s">
        <v>56</v>
      </c>
      <c r="E17" s="82">
        <v>1</v>
      </c>
      <c r="F17" s="82">
        <v>2</v>
      </c>
      <c r="G17" s="82">
        <v>1</v>
      </c>
      <c r="H17" s="82">
        <v>1</v>
      </c>
      <c r="I17" s="82">
        <v>1</v>
      </c>
      <c r="J17" s="82">
        <v>0</v>
      </c>
      <c r="K17" s="82">
        <v>1</v>
      </c>
      <c r="L17" s="82">
        <v>0</v>
      </c>
      <c r="M17" s="82">
        <v>1</v>
      </c>
      <c r="N17" s="82">
        <v>0</v>
      </c>
      <c r="O17" s="82" t="s">
        <v>57</v>
      </c>
      <c r="P17" s="82" t="s">
        <v>57</v>
      </c>
      <c r="Q17" s="82" t="s">
        <v>57</v>
      </c>
      <c r="R17" s="82" t="s">
        <v>57</v>
      </c>
      <c r="S17" s="82" t="s">
        <v>57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28">
        <v>8</v>
      </c>
      <c r="AE17" s="2">
        <v>3</v>
      </c>
      <c r="AF17" s="6">
        <f t="shared" si="0"/>
        <v>38.095238095238095</v>
      </c>
    </row>
    <row r="18" spans="1:32" x14ac:dyDescent="0.25">
      <c r="A18" s="1">
        <v>13</v>
      </c>
      <c r="B18" s="81" t="s">
        <v>70</v>
      </c>
      <c r="C18" s="2">
        <v>1</v>
      </c>
      <c r="D18" s="2" t="s">
        <v>56</v>
      </c>
      <c r="E18" s="82" t="s">
        <v>57</v>
      </c>
      <c r="F18" s="82">
        <v>2</v>
      </c>
      <c r="G18" s="82">
        <v>1</v>
      </c>
      <c r="H18" s="82" t="s">
        <v>57</v>
      </c>
      <c r="I18" s="82">
        <v>0</v>
      </c>
      <c r="J18" s="82">
        <v>0</v>
      </c>
      <c r="K18" s="82">
        <v>1</v>
      </c>
      <c r="L18" s="82">
        <v>0</v>
      </c>
      <c r="M18" s="82">
        <v>0</v>
      </c>
      <c r="N18" s="82">
        <v>0</v>
      </c>
      <c r="O18" s="82">
        <v>1</v>
      </c>
      <c r="P18" s="82" t="s">
        <v>57</v>
      </c>
      <c r="Q18" s="82">
        <v>1</v>
      </c>
      <c r="R18" s="82">
        <v>1</v>
      </c>
      <c r="S18" s="82">
        <v>1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28">
        <v>8</v>
      </c>
      <c r="AE18" s="2">
        <v>3</v>
      </c>
      <c r="AF18" s="6">
        <f t="shared" si="0"/>
        <v>38.095238095238095</v>
      </c>
    </row>
    <row r="19" spans="1:32" x14ac:dyDescent="0.25">
      <c r="A19" s="1">
        <v>14</v>
      </c>
      <c r="B19" s="81" t="s">
        <v>71</v>
      </c>
      <c r="C19" s="2">
        <v>2</v>
      </c>
      <c r="D19" s="2" t="s">
        <v>56</v>
      </c>
      <c r="E19" s="82">
        <v>1</v>
      </c>
      <c r="F19" s="82" t="s">
        <v>57</v>
      </c>
      <c r="G19" s="82">
        <v>0</v>
      </c>
      <c r="H19" s="82">
        <v>1</v>
      </c>
      <c r="I19" s="82">
        <v>1</v>
      </c>
      <c r="J19" s="82">
        <v>0</v>
      </c>
      <c r="K19" s="82">
        <v>1</v>
      </c>
      <c r="L19" s="82">
        <v>0</v>
      </c>
      <c r="M19" s="82">
        <v>1</v>
      </c>
      <c r="N19" s="82">
        <v>1</v>
      </c>
      <c r="O19" s="82">
        <v>2</v>
      </c>
      <c r="P19" s="82">
        <v>1</v>
      </c>
      <c r="Q19" s="82" t="s">
        <v>57</v>
      </c>
      <c r="R19" s="82" t="s">
        <v>57</v>
      </c>
      <c r="S19" s="82" t="s">
        <v>57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28">
        <v>9</v>
      </c>
      <c r="AE19" s="2">
        <v>3</v>
      </c>
      <c r="AF19" s="6">
        <f t="shared" si="0"/>
        <v>42.857142857142854</v>
      </c>
    </row>
    <row r="20" spans="1:32" x14ac:dyDescent="0.25">
      <c r="A20" s="1">
        <v>15</v>
      </c>
      <c r="B20" s="81" t="s">
        <v>72</v>
      </c>
      <c r="C20" s="2">
        <v>1</v>
      </c>
      <c r="D20" s="2" t="s">
        <v>56</v>
      </c>
      <c r="E20" s="82">
        <v>0</v>
      </c>
      <c r="F20" s="82" t="s">
        <v>57</v>
      </c>
      <c r="G20" s="82" t="s">
        <v>57</v>
      </c>
      <c r="H20" s="82" t="s">
        <v>57</v>
      </c>
      <c r="I20" s="82" t="s">
        <v>57</v>
      </c>
      <c r="J20" s="82" t="s">
        <v>57</v>
      </c>
      <c r="K20" s="82" t="s">
        <v>57</v>
      </c>
      <c r="L20" s="82" t="s">
        <v>57</v>
      </c>
      <c r="M20" s="82" t="s">
        <v>57</v>
      </c>
      <c r="N20" s="82" t="s">
        <v>57</v>
      </c>
      <c r="O20" s="82" t="s">
        <v>57</v>
      </c>
      <c r="P20" s="82" t="s">
        <v>57</v>
      </c>
      <c r="Q20" s="82" t="s">
        <v>57</v>
      </c>
      <c r="R20" s="82" t="s">
        <v>57</v>
      </c>
      <c r="S20" s="82" t="s">
        <v>57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28">
        <v>0</v>
      </c>
      <c r="AE20" s="2">
        <v>2</v>
      </c>
      <c r="AF20" s="6">
        <f t="shared" si="0"/>
        <v>0</v>
      </c>
    </row>
    <row r="21" spans="1:32" x14ac:dyDescent="0.25">
      <c r="A21" s="1">
        <v>16</v>
      </c>
      <c r="B21" s="81" t="s">
        <v>73</v>
      </c>
      <c r="C21" s="2">
        <v>1</v>
      </c>
      <c r="D21" s="2" t="s">
        <v>56</v>
      </c>
      <c r="E21" s="82">
        <v>1</v>
      </c>
      <c r="F21" s="82">
        <v>1</v>
      </c>
      <c r="G21" s="82">
        <v>1</v>
      </c>
      <c r="H21" s="82">
        <v>2</v>
      </c>
      <c r="I21" s="82">
        <v>0</v>
      </c>
      <c r="J21" s="82">
        <v>1</v>
      </c>
      <c r="K21" s="82">
        <v>1</v>
      </c>
      <c r="L21" s="82">
        <v>0</v>
      </c>
      <c r="M21" s="82" t="s">
        <v>57</v>
      </c>
      <c r="N21" s="82" t="s">
        <v>57</v>
      </c>
      <c r="O21" s="82" t="s">
        <v>57</v>
      </c>
      <c r="P21" s="82" t="s">
        <v>57</v>
      </c>
      <c r="Q21" s="82" t="s">
        <v>57</v>
      </c>
      <c r="R21" s="82" t="s">
        <v>57</v>
      </c>
      <c r="S21" s="82" t="s">
        <v>57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28">
        <v>7</v>
      </c>
      <c r="AE21" s="2">
        <v>3</v>
      </c>
      <c r="AF21" s="6">
        <f t="shared" si="0"/>
        <v>33.333333333333329</v>
      </c>
    </row>
    <row r="22" spans="1:32" x14ac:dyDescent="0.25">
      <c r="A22" s="1">
        <v>17</v>
      </c>
      <c r="B22" s="81" t="s">
        <v>74</v>
      </c>
      <c r="C22" s="2">
        <v>2</v>
      </c>
      <c r="D22" s="2" t="s">
        <v>56</v>
      </c>
      <c r="E22" s="82">
        <v>0</v>
      </c>
      <c r="F22" s="82">
        <v>1</v>
      </c>
      <c r="G22" s="82">
        <v>1</v>
      </c>
      <c r="H22" s="82">
        <v>1</v>
      </c>
      <c r="I22" s="82">
        <v>0</v>
      </c>
      <c r="J22" s="82">
        <v>1</v>
      </c>
      <c r="K22" s="82">
        <v>1</v>
      </c>
      <c r="L22" s="82">
        <v>1</v>
      </c>
      <c r="M22" s="82">
        <v>0</v>
      </c>
      <c r="N22" s="82">
        <v>0</v>
      </c>
      <c r="O22" s="82">
        <v>1</v>
      </c>
      <c r="P22" s="82">
        <v>0</v>
      </c>
      <c r="Q22" s="82">
        <v>0</v>
      </c>
      <c r="R22" s="82">
        <v>0</v>
      </c>
      <c r="S22" s="82"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28">
        <v>7</v>
      </c>
      <c r="AE22" s="2">
        <v>3</v>
      </c>
      <c r="AF22" s="6">
        <f t="shared" si="0"/>
        <v>33.333333333333329</v>
      </c>
    </row>
    <row r="23" spans="1:32" x14ac:dyDescent="0.25">
      <c r="A23" s="1">
        <v>18</v>
      </c>
      <c r="B23" s="81" t="s">
        <v>75</v>
      </c>
      <c r="C23" s="2">
        <v>2</v>
      </c>
      <c r="D23" s="2" t="s">
        <v>56</v>
      </c>
      <c r="E23" s="82">
        <v>1</v>
      </c>
      <c r="F23" s="82">
        <v>1</v>
      </c>
      <c r="G23" s="82">
        <v>1</v>
      </c>
      <c r="H23" s="82">
        <v>2</v>
      </c>
      <c r="I23" s="82">
        <v>0</v>
      </c>
      <c r="J23" s="82">
        <v>1</v>
      </c>
      <c r="K23" s="82">
        <v>1</v>
      </c>
      <c r="L23" s="82">
        <v>0</v>
      </c>
      <c r="M23" s="82">
        <v>0</v>
      </c>
      <c r="N23" s="82">
        <v>0</v>
      </c>
      <c r="O23" s="82" t="s">
        <v>57</v>
      </c>
      <c r="P23" s="82" t="s">
        <v>57</v>
      </c>
      <c r="Q23" s="82" t="s">
        <v>57</v>
      </c>
      <c r="R23" s="82" t="s">
        <v>57</v>
      </c>
      <c r="S23" s="82" t="s">
        <v>57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28">
        <v>7</v>
      </c>
      <c r="AE23" s="2">
        <v>3</v>
      </c>
      <c r="AF23" s="6">
        <f t="shared" si="0"/>
        <v>33.333333333333329</v>
      </c>
    </row>
    <row r="24" spans="1:32" x14ac:dyDescent="0.25">
      <c r="A24" s="1">
        <v>19</v>
      </c>
      <c r="B24" s="81" t="s">
        <v>76</v>
      </c>
      <c r="C24" s="2">
        <v>2</v>
      </c>
      <c r="D24" s="2" t="s">
        <v>56</v>
      </c>
      <c r="E24" s="82">
        <v>1</v>
      </c>
      <c r="F24" s="82">
        <v>3</v>
      </c>
      <c r="G24" s="82">
        <v>1</v>
      </c>
      <c r="H24" s="82">
        <v>1</v>
      </c>
      <c r="I24" s="82">
        <v>0</v>
      </c>
      <c r="J24" s="82">
        <v>0</v>
      </c>
      <c r="K24" s="82">
        <v>1</v>
      </c>
      <c r="L24" s="82">
        <v>1</v>
      </c>
      <c r="M24" s="82">
        <v>1</v>
      </c>
      <c r="N24" s="82">
        <v>1</v>
      </c>
      <c r="O24" s="82">
        <v>2</v>
      </c>
      <c r="P24" s="82">
        <v>1</v>
      </c>
      <c r="Q24" s="82">
        <v>1</v>
      </c>
      <c r="R24" s="82">
        <v>2</v>
      </c>
      <c r="S24" s="82">
        <v>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28">
        <v>17</v>
      </c>
      <c r="AE24" s="2">
        <v>4</v>
      </c>
      <c r="AF24" s="6">
        <f t="shared" si="0"/>
        <v>80.952380952380949</v>
      </c>
    </row>
    <row r="25" spans="1:32" x14ac:dyDescent="0.25">
      <c r="A25" s="1">
        <v>20</v>
      </c>
      <c r="B25" s="81" t="s">
        <v>77</v>
      </c>
      <c r="C25" s="2">
        <v>1</v>
      </c>
      <c r="D25" s="2" t="s">
        <v>56</v>
      </c>
      <c r="E25" s="82">
        <v>1</v>
      </c>
      <c r="F25" s="82">
        <v>3</v>
      </c>
      <c r="G25" s="82">
        <v>1</v>
      </c>
      <c r="H25" s="82">
        <v>1</v>
      </c>
      <c r="I25" s="82" t="s">
        <v>57</v>
      </c>
      <c r="J25" s="82">
        <v>0</v>
      </c>
      <c r="K25" s="82">
        <v>1</v>
      </c>
      <c r="L25" s="82" t="s">
        <v>57</v>
      </c>
      <c r="M25" s="82">
        <v>1</v>
      </c>
      <c r="N25" s="82">
        <v>0</v>
      </c>
      <c r="O25" s="82" t="s">
        <v>57</v>
      </c>
      <c r="P25" s="82" t="s">
        <v>57</v>
      </c>
      <c r="Q25" s="82" t="s">
        <v>57</v>
      </c>
      <c r="R25" s="82" t="s">
        <v>57</v>
      </c>
      <c r="S25" s="82" t="s">
        <v>57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28">
        <v>8</v>
      </c>
      <c r="AE25" s="2">
        <v>3</v>
      </c>
      <c r="AF25" s="6">
        <f t="shared" ref="AF25:AF56" si="1">AD25/$AF$1*100</f>
        <v>38.095238095238095</v>
      </c>
    </row>
    <row r="26" spans="1:32" x14ac:dyDescent="0.25">
      <c r="A26" s="1">
        <v>21</v>
      </c>
      <c r="B26" s="81" t="s">
        <v>78</v>
      </c>
      <c r="C26" s="2">
        <v>2</v>
      </c>
      <c r="D26" s="2" t="s">
        <v>56</v>
      </c>
      <c r="E26" s="82">
        <v>1</v>
      </c>
      <c r="F26" s="82">
        <v>2</v>
      </c>
      <c r="G26" s="82">
        <v>1</v>
      </c>
      <c r="H26" s="82">
        <v>1</v>
      </c>
      <c r="I26" s="82" t="s">
        <v>57</v>
      </c>
      <c r="J26" s="82">
        <v>1</v>
      </c>
      <c r="K26" s="82">
        <v>1</v>
      </c>
      <c r="L26" s="82" t="s">
        <v>57</v>
      </c>
      <c r="M26" s="82">
        <v>0</v>
      </c>
      <c r="N26" s="82">
        <v>0</v>
      </c>
      <c r="O26" s="82" t="s">
        <v>57</v>
      </c>
      <c r="P26" s="82" t="s">
        <v>57</v>
      </c>
      <c r="Q26" s="82" t="s">
        <v>57</v>
      </c>
      <c r="R26" s="82" t="s">
        <v>57</v>
      </c>
      <c r="S26" s="82" t="s">
        <v>57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28">
        <v>7</v>
      </c>
      <c r="AE26" s="2">
        <v>3</v>
      </c>
      <c r="AF26" s="6">
        <f t="shared" si="1"/>
        <v>33.333333333333329</v>
      </c>
    </row>
    <row r="27" spans="1:32" x14ac:dyDescent="0.25">
      <c r="A27" s="1">
        <v>22</v>
      </c>
      <c r="B27" s="81" t="s">
        <v>79</v>
      </c>
      <c r="C27" s="2">
        <v>2</v>
      </c>
      <c r="D27" s="2" t="s">
        <v>56</v>
      </c>
      <c r="E27" s="82">
        <v>1</v>
      </c>
      <c r="F27" s="82">
        <v>3</v>
      </c>
      <c r="G27" s="82">
        <v>0</v>
      </c>
      <c r="H27" s="82">
        <v>1</v>
      </c>
      <c r="I27" s="82">
        <v>0</v>
      </c>
      <c r="J27" s="82">
        <v>0</v>
      </c>
      <c r="K27" s="82">
        <v>1</v>
      </c>
      <c r="L27" s="82">
        <v>0</v>
      </c>
      <c r="M27" s="82">
        <v>1</v>
      </c>
      <c r="N27" s="82">
        <v>0</v>
      </c>
      <c r="O27" s="82">
        <v>2</v>
      </c>
      <c r="P27" s="82">
        <v>0</v>
      </c>
      <c r="Q27" s="82" t="s">
        <v>57</v>
      </c>
      <c r="R27" s="82" t="s">
        <v>57</v>
      </c>
      <c r="S27" s="82" t="s">
        <v>57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28">
        <v>9</v>
      </c>
      <c r="AE27" s="2">
        <v>3</v>
      </c>
      <c r="AF27" s="6">
        <f t="shared" si="1"/>
        <v>42.857142857142854</v>
      </c>
    </row>
    <row r="28" spans="1:32" x14ac:dyDescent="0.25">
      <c r="A28" s="1">
        <v>23</v>
      </c>
      <c r="B28" s="81" t="s">
        <v>80</v>
      </c>
      <c r="C28" s="2">
        <v>1</v>
      </c>
      <c r="D28" s="2" t="s">
        <v>56</v>
      </c>
      <c r="E28" s="82">
        <v>1</v>
      </c>
      <c r="F28" s="82">
        <v>3</v>
      </c>
      <c r="G28" s="82">
        <v>1</v>
      </c>
      <c r="H28" s="82">
        <v>2</v>
      </c>
      <c r="I28" s="82">
        <v>0</v>
      </c>
      <c r="J28" s="82">
        <v>1</v>
      </c>
      <c r="K28" s="82">
        <v>1</v>
      </c>
      <c r="L28" s="82">
        <v>1</v>
      </c>
      <c r="M28" s="82">
        <v>1</v>
      </c>
      <c r="N28" s="82">
        <v>1</v>
      </c>
      <c r="O28" s="82" t="s">
        <v>57</v>
      </c>
      <c r="P28" s="82" t="s">
        <v>57</v>
      </c>
      <c r="Q28" s="82">
        <v>0</v>
      </c>
      <c r="R28" s="82">
        <v>0</v>
      </c>
      <c r="S28" s="82">
        <v>0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28">
        <v>12</v>
      </c>
      <c r="AE28" s="2">
        <v>3</v>
      </c>
      <c r="AF28" s="6">
        <f t="shared" si="1"/>
        <v>57.142857142857139</v>
      </c>
    </row>
    <row r="29" spans="1:32" x14ac:dyDescent="0.25">
      <c r="A29" s="1">
        <v>24</v>
      </c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8"/>
      <c r="AE29" s="2"/>
      <c r="AF29" s="6">
        <f t="shared" si="1"/>
        <v>0</v>
      </c>
    </row>
    <row r="30" spans="1:32" x14ac:dyDescent="0.25">
      <c r="A30" s="1">
        <v>25</v>
      </c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8"/>
      <c r="AE30" s="2"/>
      <c r="AF30" s="6">
        <f t="shared" si="1"/>
        <v>0</v>
      </c>
    </row>
    <row r="31" spans="1:32" x14ac:dyDescent="0.25">
      <c r="A31" s="1">
        <v>26</v>
      </c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8"/>
      <c r="AE31" s="2"/>
      <c r="AF31" s="6">
        <f t="shared" si="1"/>
        <v>0</v>
      </c>
    </row>
    <row r="32" spans="1:32" x14ac:dyDescent="0.25">
      <c r="A32" s="1">
        <v>27</v>
      </c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8"/>
      <c r="AE32" s="2"/>
      <c r="AF32" s="6">
        <f t="shared" si="1"/>
        <v>0</v>
      </c>
    </row>
    <row r="33" spans="1:32" x14ac:dyDescent="0.25">
      <c r="A33" s="1">
        <v>28</v>
      </c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8"/>
      <c r="AE33" s="2"/>
      <c r="AF33" s="6">
        <f t="shared" si="1"/>
        <v>0</v>
      </c>
    </row>
    <row r="34" spans="1:32" x14ac:dyDescent="0.25">
      <c r="A34" s="1">
        <v>29</v>
      </c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8"/>
      <c r="AE34" s="2"/>
      <c r="AF34" s="6">
        <f t="shared" si="1"/>
        <v>0</v>
      </c>
    </row>
    <row r="35" spans="1:32" x14ac:dyDescent="0.25">
      <c r="A35" s="1">
        <v>30</v>
      </c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8"/>
      <c r="AE35" s="2"/>
      <c r="AF35" s="6">
        <f t="shared" si="1"/>
        <v>0</v>
      </c>
    </row>
    <row r="36" spans="1:32" x14ac:dyDescent="0.25">
      <c r="A36" s="1">
        <v>31</v>
      </c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8"/>
      <c r="AE36" s="2"/>
      <c r="AF36" s="6">
        <f t="shared" si="1"/>
        <v>0</v>
      </c>
    </row>
    <row r="37" spans="1:32" x14ac:dyDescent="0.25">
      <c r="A37" s="1">
        <v>32</v>
      </c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8"/>
      <c r="AE37" s="2"/>
      <c r="AF37" s="6">
        <f t="shared" si="1"/>
        <v>0</v>
      </c>
    </row>
    <row r="38" spans="1:32" x14ac:dyDescent="0.25">
      <c r="A38" s="1">
        <v>33</v>
      </c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8"/>
      <c r="AE38" s="2"/>
      <c r="AF38" s="6">
        <f t="shared" si="1"/>
        <v>0</v>
      </c>
    </row>
    <row r="39" spans="1:32" x14ac:dyDescent="0.25">
      <c r="A39" s="1">
        <v>34</v>
      </c>
      <c r="B39" s="1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28"/>
      <c r="AE39" s="2"/>
      <c r="AF39" s="6">
        <f t="shared" si="1"/>
        <v>0</v>
      </c>
    </row>
    <row r="40" spans="1:32" x14ac:dyDescent="0.25">
      <c r="A40" s="1">
        <v>35</v>
      </c>
      <c r="B40" s="1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8"/>
      <c r="AE40" s="2"/>
      <c r="AF40" s="6">
        <f t="shared" si="1"/>
        <v>0</v>
      </c>
    </row>
    <row r="41" spans="1:32" x14ac:dyDescent="0.25">
      <c r="A41" s="1">
        <v>36</v>
      </c>
      <c r="B41" s="1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8"/>
      <c r="AE41" s="2"/>
      <c r="AF41" s="6">
        <f t="shared" si="1"/>
        <v>0</v>
      </c>
    </row>
    <row r="42" spans="1:32" x14ac:dyDescent="0.25">
      <c r="A42" s="1">
        <v>37</v>
      </c>
      <c r="B42" s="1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8"/>
      <c r="AE42" s="2"/>
      <c r="AF42" s="6">
        <f t="shared" si="1"/>
        <v>0</v>
      </c>
    </row>
    <row r="43" spans="1:32" x14ac:dyDescent="0.25">
      <c r="A43" s="1">
        <v>38</v>
      </c>
      <c r="B43" s="1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8"/>
      <c r="AE43" s="2"/>
      <c r="AF43" s="6">
        <f t="shared" si="1"/>
        <v>0</v>
      </c>
    </row>
    <row r="44" spans="1:32" x14ac:dyDescent="0.25">
      <c r="A44" s="1">
        <v>39</v>
      </c>
      <c r="B44" s="1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8"/>
      <c r="AE44" s="2"/>
      <c r="AF44" s="6">
        <f t="shared" si="1"/>
        <v>0</v>
      </c>
    </row>
    <row r="45" spans="1:32" x14ac:dyDescent="0.25">
      <c r="A45" s="1">
        <v>40</v>
      </c>
      <c r="B45" s="1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8"/>
      <c r="AE45" s="2"/>
      <c r="AF45" s="6">
        <f t="shared" si="1"/>
        <v>0</v>
      </c>
    </row>
    <row r="46" spans="1:32" x14ac:dyDescent="0.25">
      <c r="A46" s="1">
        <v>41</v>
      </c>
      <c r="B46" s="1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28"/>
      <c r="AE46" s="2"/>
      <c r="AF46" s="6">
        <f t="shared" si="1"/>
        <v>0</v>
      </c>
    </row>
    <row r="47" spans="1:32" x14ac:dyDescent="0.25">
      <c r="A47" s="1">
        <v>42</v>
      </c>
      <c r="B47" s="1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28"/>
      <c r="AE47" s="2"/>
      <c r="AF47" s="6">
        <f t="shared" si="1"/>
        <v>0</v>
      </c>
    </row>
    <row r="48" spans="1:32" x14ac:dyDescent="0.25">
      <c r="A48" s="1">
        <v>43</v>
      </c>
      <c r="B48" s="1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28"/>
      <c r="AE48" s="2"/>
      <c r="AF48" s="6">
        <f t="shared" si="1"/>
        <v>0</v>
      </c>
    </row>
    <row r="49" spans="1:32" x14ac:dyDescent="0.25">
      <c r="A49" s="1">
        <v>44</v>
      </c>
      <c r="B49" s="1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28"/>
      <c r="AE49" s="2"/>
      <c r="AF49" s="6">
        <f t="shared" si="1"/>
        <v>0</v>
      </c>
    </row>
    <row r="50" spans="1:32" x14ac:dyDescent="0.25">
      <c r="A50" s="1">
        <v>45</v>
      </c>
      <c r="B50" s="1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28"/>
      <c r="AE50" s="2"/>
      <c r="AF50" s="6">
        <f t="shared" si="1"/>
        <v>0</v>
      </c>
    </row>
    <row r="51" spans="1:32" x14ac:dyDescent="0.25">
      <c r="A51" s="1">
        <v>46</v>
      </c>
      <c r="B51" s="1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28"/>
      <c r="AE51" s="2"/>
      <c r="AF51" s="6">
        <f t="shared" si="1"/>
        <v>0</v>
      </c>
    </row>
    <row r="52" spans="1:32" x14ac:dyDescent="0.25">
      <c r="A52" s="1">
        <v>47</v>
      </c>
      <c r="B52" s="1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28"/>
      <c r="AE52" s="2"/>
      <c r="AF52" s="6">
        <f t="shared" si="1"/>
        <v>0</v>
      </c>
    </row>
    <row r="53" spans="1:32" x14ac:dyDescent="0.25">
      <c r="A53" s="1">
        <v>48</v>
      </c>
      <c r="B53" s="1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28"/>
      <c r="AE53" s="2"/>
      <c r="AF53" s="6">
        <f t="shared" si="1"/>
        <v>0</v>
      </c>
    </row>
    <row r="54" spans="1:32" x14ac:dyDescent="0.25">
      <c r="A54" s="1">
        <v>49</v>
      </c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28"/>
      <c r="AE54" s="2"/>
      <c r="AF54" s="6">
        <f t="shared" si="1"/>
        <v>0</v>
      </c>
    </row>
    <row r="55" spans="1:32" x14ac:dyDescent="0.25">
      <c r="A55" s="1">
        <v>50</v>
      </c>
      <c r="B55" s="1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28"/>
      <c r="AE55" s="2"/>
      <c r="AF55" s="6">
        <f t="shared" si="1"/>
        <v>0</v>
      </c>
    </row>
    <row r="56" spans="1:32" x14ac:dyDescent="0.25">
      <c r="A56" s="1">
        <v>51</v>
      </c>
      <c r="B56" s="1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28"/>
      <c r="AE56" s="2"/>
      <c r="AF56" s="6">
        <f t="shared" si="1"/>
        <v>0</v>
      </c>
    </row>
    <row r="57" spans="1:32" x14ac:dyDescent="0.25">
      <c r="A57" s="1">
        <v>52</v>
      </c>
      <c r="B57" s="1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8"/>
      <c r="AE57" s="2"/>
      <c r="AF57" s="6">
        <f t="shared" ref="AF57:AF88" si="2">AD57/$AF$1*100</f>
        <v>0</v>
      </c>
    </row>
    <row r="58" spans="1:32" x14ac:dyDescent="0.25">
      <c r="A58" s="1">
        <v>53</v>
      </c>
      <c r="B58" s="1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8"/>
      <c r="AE58" s="2"/>
      <c r="AF58" s="6">
        <f t="shared" si="2"/>
        <v>0</v>
      </c>
    </row>
    <row r="59" spans="1:32" x14ac:dyDescent="0.25">
      <c r="A59" s="1">
        <v>54</v>
      </c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8"/>
      <c r="AE59" s="2"/>
      <c r="AF59" s="6">
        <f t="shared" si="2"/>
        <v>0</v>
      </c>
    </row>
    <row r="60" spans="1:32" x14ac:dyDescent="0.25">
      <c r="A60" s="1">
        <v>55</v>
      </c>
      <c r="B60" s="1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8"/>
      <c r="AE60" s="2"/>
      <c r="AF60" s="6">
        <f t="shared" si="2"/>
        <v>0</v>
      </c>
    </row>
    <row r="61" spans="1:32" x14ac:dyDescent="0.25">
      <c r="A61" s="1">
        <v>56</v>
      </c>
      <c r="B61" s="1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8"/>
      <c r="AE61" s="2"/>
      <c r="AF61" s="6">
        <f t="shared" si="2"/>
        <v>0</v>
      </c>
    </row>
    <row r="62" spans="1:32" x14ac:dyDescent="0.25">
      <c r="A62" s="1">
        <v>57</v>
      </c>
      <c r="B62" s="1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8"/>
      <c r="AE62" s="2"/>
      <c r="AF62" s="6">
        <f t="shared" si="2"/>
        <v>0</v>
      </c>
    </row>
    <row r="63" spans="1:32" x14ac:dyDescent="0.25">
      <c r="A63" s="1">
        <v>58</v>
      </c>
      <c r="B63" s="1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28"/>
      <c r="AE63" s="2"/>
      <c r="AF63" s="6">
        <f t="shared" si="2"/>
        <v>0</v>
      </c>
    </row>
    <row r="64" spans="1:32" x14ac:dyDescent="0.25">
      <c r="A64" s="1">
        <v>59</v>
      </c>
      <c r="B64" s="1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28"/>
      <c r="AE64" s="2"/>
      <c r="AF64" s="6">
        <f t="shared" si="2"/>
        <v>0</v>
      </c>
    </row>
    <row r="65" spans="1:32" x14ac:dyDescent="0.25">
      <c r="A65" s="1">
        <v>60</v>
      </c>
      <c r="B65" s="1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28"/>
      <c r="AE65" s="2"/>
      <c r="AF65" s="6">
        <f t="shared" si="2"/>
        <v>0</v>
      </c>
    </row>
    <row r="66" spans="1:32" x14ac:dyDescent="0.25">
      <c r="A66" s="1">
        <v>61</v>
      </c>
      <c r="B66" s="1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28"/>
      <c r="AE66" s="2"/>
      <c r="AF66" s="6">
        <f t="shared" si="2"/>
        <v>0</v>
      </c>
    </row>
    <row r="67" spans="1:32" x14ac:dyDescent="0.25">
      <c r="A67" s="1">
        <v>62</v>
      </c>
      <c r="B67" s="1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28"/>
      <c r="AE67" s="2"/>
      <c r="AF67" s="6">
        <f t="shared" si="2"/>
        <v>0</v>
      </c>
    </row>
    <row r="68" spans="1:32" x14ac:dyDescent="0.25">
      <c r="A68" s="1">
        <v>63</v>
      </c>
      <c r="B68" s="1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28"/>
      <c r="AE68" s="2"/>
      <c r="AF68" s="6">
        <f t="shared" si="2"/>
        <v>0</v>
      </c>
    </row>
    <row r="69" spans="1:32" x14ac:dyDescent="0.25">
      <c r="A69" s="1">
        <v>64</v>
      </c>
      <c r="B69" s="1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28"/>
      <c r="AE69" s="2"/>
      <c r="AF69" s="6">
        <f t="shared" si="2"/>
        <v>0</v>
      </c>
    </row>
    <row r="70" spans="1:32" x14ac:dyDescent="0.25">
      <c r="A70" s="1">
        <v>65</v>
      </c>
      <c r="B70" s="1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28"/>
      <c r="AE70" s="2"/>
      <c r="AF70" s="6">
        <f t="shared" si="2"/>
        <v>0</v>
      </c>
    </row>
    <row r="71" spans="1:32" x14ac:dyDescent="0.25">
      <c r="A71" s="1">
        <v>66</v>
      </c>
      <c r="B71" s="1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28"/>
      <c r="AE71" s="2"/>
      <c r="AF71" s="6">
        <f t="shared" si="2"/>
        <v>0</v>
      </c>
    </row>
    <row r="72" spans="1:32" x14ac:dyDescent="0.25">
      <c r="A72" s="1">
        <v>67</v>
      </c>
      <c r="B72" s="1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8"/>
      <c r="AE72" s="2"/>
      <c r="AF72" s="6">
        <f t="shared" si="2"/>
        <v>0</v>
      </c>
    </row>
    <row r="73" spans="1:32" x14ac:dyDescent="0.25">
      <c r="A73" s="1">
        <v>68</v>
      </c>
      <c r="B73" s="1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28"/>
      <c r="AE73" s="2"/>
      <c r="AF73" s="6">
        <f t="shared" si="2"/>
        <v>0</v>
      </c>
    </row>
    <row r="74" spans="1:32" x14ac:dyDescent="0.25">
      <c r="A74" s="1">
        <v>69</v>
      </c>
      <c r="B74" s="1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28"/>
      <c r="AE74" s="2"/>
      <c r="AF74" s="6">
        <f t="shared" si="2"/>
        <v>0</v>
      </c>
    </row>
    <row r="75" spans="1:32" x14ac:dyDescent="0.25">
      <c r="A75" s="1">
        <v>70</v>
      </c>
      <c r="B75" s="1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28"/>
      <c r="AE75" s="2"/>
      <c r="AF75" s="6">
        <f t="shared" si="2"/>
        <v>0</v>
      </c>
    </row>
    <row r="76" spans="1:32" x14ac:dyDescent="0.25">
      <c r="A76" s="1">
        <v>71</v>
      </c>
      <c r="B76" s="1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28"/>
      <c r="AE76" s="2"/>
      <c r="AF76" s="6">
        <f t="shared" si="2"/>
        <v>0</v>
      </c>
    </row>
    <row r="77" spans="1:32" x14ac:dyDescent="0.25">
      <c r="A77" s="1">
        <v>72</v>
      </c>
      <c r="B77" s="1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28"/>
      <c r="AE77" s="2"/>
      <c r="AF77" s="6">
        <f t="shared" si="2"/>
        <v>0</v>
      </c>
    </row>
    <row r="78" spans="1:32" x14ac:dyDescent="0.25">
      <c r="A78" s="1">
        <v>73</v>
      </c>
      <c r="B78" s="1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8"/>
      <c r="AE78" s="2"/>
      <c r="AF78" s="6">
        <f t="shared" si="2"/>
        <v>0</v>
      </c>
    </row>
    <row r="79" spans="1:32" x14ac:dyDescent="0.25">
      <c r="A79" s="1">
        <v>74</v>
      </c>
      <c r="B79" s="1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28"/>
      <c r="AE79" s="2"/>
      <c r="AF79" s="6">
        <f t="shared" si="2"/>
        <v>0</v>
      </c>
    </row>
    <row r="80" spans="1:32" x14ac:dyDescent="0.25">
      <c r="A80" s="1">
        <v>75</v>
      </c>
      <c r="B80" s="1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28"/>
      <c r="AE80" s="2"/>
      <c r="AF80" s="6">
        <f t="shared" si="2"/>
        <v>0</v>
      </c>
    </row>
    <row r="81" spans="1:32" x14ac:dyDescent="0.25">
      <c r="A81" s="1">
        <v>76</v>
      </c>
      <c r="B81" s="1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28"/>
      <c r="AE81" s="2"/>
      <c r="AF81" s="6">
        <f t="shared" si="2"/>
        <v>0</v>
      </c>
    </row>
    <row r="82" spans="1:32" x14ac:dyDescent="0.25">
      <c r="A82" s="1">
        <v>77</v>
      </c>
      <c r="B82" s="1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28"/>
      <c r="AE82" s="2"/>
      <c r="AF82" s="6">
        <f t="shared" si="2"/>
        <v>0</v>
      </c>
    </row>
    <row r="83" spans="1:32" x14ac:dyDescent="0.25">
      <c r="A83" s="1">
        <v>78</v>
      </c>
      <c r="B83" s="1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8"/>
      <c r="AE83" s="2"/>
      <c r="AF83" s="6">
        <f t="shared" si="2"/>
        <v>0</v>
      </c>
    </row>
    <row r="84" spans="1:32" x14ac:dyDescent="0.25">
      <c r="A84" s="1">
        <v>79</v>
      </c>
      <c r="B84" s="1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8"/>
      <c r="AE84" s="2"/>
      <c r="AF84" s="6">
        <f t="shared" si="2"/>
        <v>0</v>
      </c>
    </row>
    <row r="85" spans="1:32" x14ac:dyDescent="0.25">
      <c r="A85" s="1">
        <v>80</v>
      </c>
      <c r="B85" s="1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28"/>
      <c r="AE85" s="2"/>
      <c r="AF85" s="6">
        <f t="shared" si="2"/>
        <v>0</v>
      </c>
    </row>
    <row r="86" spans="1:32" x14ac:dyDescent="0.25">
      <c r="A86" s="1">
        <v>81</v>
      </c>
      <c r="B86" s="1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8"/>
      <c r="AE86" s="2"/>
      <c r="AF86" s="6">
        <f t="shared" si="2"/>
        <v>0</v>
      </c>
    </row>
    <row r="87" spans="1:32" x14ac:dyDescent="0.25">
      <c r="A87" s="1">
        <v>82</v>
      </c>
      <c r="B87" s="1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8"/>
      <c r="AE87" s="2"/>
      <c r="AF87" s="6">
        <f t="shared" si="2"/>
        <v>0</v>
      </c>
    </row>
    <row r="88" spans="1:32" x14ac:dyDescent="0.25">
      <c r="A88" s="1">
        <v>83</v>
      </c>
      <c r="B88" s="1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28"/>
      <c r="AE88" s="2"/>
      <c r="AF88" s="6">
        <f t="shared" si="2"/>
        <v>0</v>
      </c>
    </row>
    <row r="89" spans="1:32" x14ac:dyDescent="0.25">
      <c r="A89" s="1">
        <v>84</v>
      </c>
      <c r="B89" s="1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28"/>
      <c r="AE89" s="2"/>
      <c r="AF89" s="6">
        <f t="shared" ref="AF89:AF137" si="3">AD89/$AF$1*100</f>
        <v>0</v>
      </c>
    </row>
    <row r="90" spans="1:32" x14ac:dyDescent="0.25">
      <c r="A90" s="1">
        <v>85</v>
      </c>
      <c r="B90" s="1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8"/>
      <c r="AE90" s="2"/>
      <c r="AF90" s="6">
        <f t="shared" si="3"/>
        <v>0</v>
      </c>
    </row>
    <row r="91" spans="1:32" x14ac:dyDescent="0.25">
      <c r="A91" s="1">
        <v>86</v>
      </c>
      <c r="B91" s="1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28"/>
      <c r="AE91" s="2"/>
      <c r="AF91" s="6">
        <f t="shared" si="3"/>
        <v>0</v>
      </c>
    </row>
    <row r="92" spans="1:32" x14ac:dyDescent="0.25">
      <c r="A92" s="1">
        <v>87</v>
      </c>
      <c r="B92" s="1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8"/>
      <c r="AE92" s="2"/>
      <c r="AF92" s="6">
        <f t="shared" si="3"/>
        <v>0</v>
      </c>
    </row>
    <row r="93" spans="1:32" x14ac:dyDescent="0.25">
      <c r="A93" s="1">
        <v>88</v>
      </c>
      <c r="B93" s="1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28"/>
      <c r="AE93" s="2"/>
      <c r="AF93" s="6">
        <f t="shared" si="3"/>
        <v>0</v>
      </c>
    </row>
    <row r="94" spans="1:32" x14ac:dyDescent="0.25">
      <c r="A94" s="1">
        <v>89</v>
      </c>
      <c r="B94" s="1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28"/>
      <c r="AE94" s="2"/>
      <c r="AF94" s="6">
        <f t="shared" si="3"/>
        <v>0</v>
      </c>
    </row>
    <row r="95" spans="1:32" x14ac:dyDescent="0.25">
      <c r="A95" s="1">
        <v>90</v>
      </c>
      <c r="B95" s="1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8"/>
      <c r="AE95" s="2"/>
      <c r="AF95" s="6">
        <f t="shared" si="3"/>
        <v>0</v>
      </c>
    </row>
    <row r="96" spans="1:32" x14ac:dyDescent="0.25">
      <c r="A96" s="1">
        <v>91</v>
      </c>
      <c r="B96" s="1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28"/>
      <c r="AE96" s="2"/>
      <c r="AF96" s="6">
        <f t="shared" si="3"/>
        <v>0</v>
      </c>
    </row>
    <row r="97" spans="1:32" x14ac:dyDescent="0.25">
      <c r="A97" s="1">
        <v>92</v>
      </c>
      <c r="B97" s="1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28"/>
      <c r="AE97" s="2"/>
      <c r="AF97" s="6">
        <f t="shared" si="3"/>
        <v>0</v>
      </c>
    </row>
    <row r="98" spans="1:32" x14ac:dyDescent="0.25">
      <c r="A98" s="1">
        <v>93</v>
      </c>
      <c r="B98" s="1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8"/>
      <c r="AE98" s="2"/>
      <c r="AF98" s="6">
        <f t="shared" si="3"/>
        <v>0</v>
      </c>
    </row>
    <row r="99" spans="1:32" x14ac:dyDescent="0.25">
      <c r="A99" s="1">
        <v>94</v>
      </c>
      <c r="B99" s="1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28"/>
      <c r="AE99" s="2"/>
      <c r="AF99" s="6">
        <f t="shared" si="3"/>
        <v>0</v>
      </c>
    </row>
    <row r="100" spans="1:32" x14ac:dyDescent="0.25">
      <c r="A100" s="1">
        <v>95</v>
      </c>
      <c r="B100" s="1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28"/>
      <c r="AE100" s="2"/>
      <c r="AF100" s="6">
        <f t="shared" si="3"/>
        <v>0</v>
      </c>
    </row>
    <row r="101" spans="1:32" x14ac:dyDescent="0.25">
      <c r="A101" s="1">
        <v>96</v>
      </c>
      <c r="B101" s="1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8"/>
      <c r="AE101" s="2"/>
      <c r="AF101" s="6">
        <f t="shared" si="3"/>
        <v>0</v>
      </c>
    </row>
    <row r="102" spans="1:32" x14ac:dyDescent="0.25">
      <c r="A102" s="1">
        <v>97</v>
      </c>
      <c r="B102" s="1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8"/>
      <c r="AE102" s="2"/>
      <c r="AF102" s="6">
        <f t="shared" si="3"/>
        <v>0</v>
      </c>
    </row>
    <row r="103" spans="1:32" x14ac:dyDescent="0.25">
      <c r="A103" s="1">
        <v>98</v>
      </c>
      <c r="B103" s="1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28"/>
      <c r="AE103" s="2"/>
      <c r="AF103" s="6">
        <f t="shared" si="3"/>
        <v>0</v>
      </c>
    </row>
    <row r="104" spans="1:32" x14ac:dyDescent="0.25">
      <c r="A104" s="1">
        <v>99</v>
      </c>
      <c r="B104" s="1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69"/>
      <c r="AE104" s="2"/>
      <c r="AF104" s="6">
        <f t="shared" ref="AF104:AF135" si="4">AD104/$AF$1*100</f>
        <v>0</v>
      </c>
    </row>
    <row r="105" spans="1:32" x14ac:dyDescent="0.25">
      <c r="A105" s="1">
        <v>100</v>
      </c>
      <c r="B105" s="1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69"/>
      <c r="AE105" s="2"/>
      <c r="AF105" s="6">
        <f t="shared" si="4"/>
        <v>0</v>
      </c>
    </row>
    <row r="106" spans="1:32" x14ac:dyDescent="0.25">
      <c r="A106" s="1">
        <v>101</v>
      </c>
      <c r="B106" s="1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69"/>
      <c r="AE106" s="2"/>
      <c r="AF106" s="6">
        <f t="shared" si="4"/>
        <v>0</v>
      </c>
    </row>
    <row r="107" spans="1:32" x14ac:dyDescent="0.25">
      <c r="A107" s="1">
        <v>102</v>
      </c>
      <c r="B107" s="1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69"/>
      <c r="AE107" s="2"/>
      <c r="AF107" s="6">
        <f t="shared" si="4"/>
        <v>0</v>
      </c>
    </row>
    <row r="108" spans="1:32" x14ac:dyDescent="0.25">
      <c r="A108" s="1">
        <v>103</v>
      </c>
      <c r="B108" s="1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69"/>
      <c r="AE108" s="2"/>
      <c r="AF108" s="6">
        <f t="shared" si="4"/>
        <v>0</v>
      </c>
    </row>
    <row r="109" spans="1:32" x14ac:dyDescent="0.25">
      <c r="A109" s="1">
        <v>104</v>
      </c>
      <c r="B109" s="1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69"/>
      <c r="AE109" s="2"/>
      <c r="AF109" s="6">
        <f t="shared" si="4"/>
        <v>0</v>
      </c>
    </row>
    <row r="110" spans="1:32" x14ac:dyDescent="0.25">
      <c r="A110" s="1">
        <v>105</v>
      </c>
      <c r="B110" s="1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69"/>
      <c r="AE110" s="2"/>
      <c r="AF110" s="6">
        <f t="shared" si="4"/>
        <v>0</v>
      </c>
    </row>
    <row r="111" spans="1:32" x14ac:dyDescent="0.25">
      <c r="A111" s="1">
        <v>106</v>
      </c>
      <c r="B111" s="1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69"/>
      <c r="AE111" s="2"/>
      <c r="AF111" s="6">
        <f t="shared" si="4"/>
        <v>0</v>
      </c>
    </row>
    <row r="112" spans="1:32" x14ac:dyDescent="0.25">
      <c r="A112" s="1">
        <v>107</v>
      </c>
      <c r="B112" s="1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69"/>
      <c r="AE112" s="2"/>
      <c r="AF112" s="6">
        <f t="shared" si="4"/>
        <v>0</v>
      </c>
    </row>
    <row r="113" spans="1:32" x14ac:dyDescent="0.25">
      <c r="A113" s="1">
        <v>108</v>
      </c>
      <c r="B113" s="1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69"/>
      <c r="AE113" s="2"/>
      <c r="AF113" s="6">
        <f t="shared" si="4"/>
        <v>0</v>
      </c>
    </row>
    <row r="114" spans="1:32" x14ac:dyDescent="0.25">
      <c r="A114" s="1">
        <v>109</v>
      </c>
      <c r="B114" s="1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69"/>
      <c r="AE114" s="2"/>
      <c r="AF114" s="6">
        <f t="shared" si="4"/>
        <v>0</v>
      </c>
    </row>
    <row r="115" spans="1:32" x14ac:dyDescent="0.25">
      <c r="A115" s="1">
        <v>110</v>
      </c>
      <c r="B115" s="1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69"/>
      <c r="AE115" s="2"/>
      <c r="AF115" s="6">
        <f t="shared" si="4"/>
        <v>0</v>
      </c>
    </row>
    <row r="116" spans="1:32" x14ac:dyDescent="0.25">
      <c r="A116" s="1">
        <v>111</v>
      </c>
      <c r="B116" s="1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69"/>
      <c r="AE116" s="2"/>
      <c r="AF116" s="6">
        <f t="shared" si="4"/>
        <v>0</v>
      </c>
    </row>
    <row r="117" spans="1:32" x14ac:dyDescent="0.25">
      <c r="A117" s="1">
        <v>112</v>
      </c>
      <c r="B117" s="1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69"/>
      <c r="AE117" s="2"/>
      <c r="AF117" s="6">
        <f t="shared" si="4"/>
        <v>0</v>
      </c>
    </row>
    <row r="118" spans="1:32" x14ac:dyDescent="0.25">
      <c r="A118" s="1">
        <v>113</v>
      </c>
      <c r="B118" s="1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69"/>
      <c r="AE118" s="2"/>
      <c r="AF118" s="6">
        <f t="shared" si="4"/>
        <v>0</v>
      </c>
    </row>
    <row r="119" spans="1:32" x14ac:dyDescent="0.25">
      <c r="A119" s="1">
        <v>114</v>
      </c>
      <c r="B119" s="1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69"/>
      <c r="AE119" s="2"/>
      <c r="AF119" s="6">
        <f t="shared" si="4"/>
        <v>0</v>
      </c>
    </row>
    <row r="120" spans="1:32" x14ac:dyDescent="0.25">
      <c r="A120" s="1">
        <v>115</v>
      </c>
      <c r="B120" s="1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69"/>
      <c r="AE120" s="2"/>
      <c r="AF120" s="6">
        <f t="shared" si="4"/>
        <v>0</v>
      </c>
    </row>
    <row r="121" spans="1:32" x14ac:dyDescent="0.25">
      <c r="A121" s="1">
        <v>116</v>
      </c>
      <c r="B121" s="1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69"/>
      <c r="AE121" s="2"/>
      <c r="AF121" s="6">
        <f t="shared" si="4"/>
        <v>0</v>
      </c>
    </row>
    <row r="122" spans="1:32" x14ac:dyDescent="0.25">
      <c r="A122" s="1">
        <v>117</v>
      </c>
      <c r="B122" s="1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69"/>
      <c r="AE122" s="2"/>
      <c r="AF122" s="6">
        <f t="shared" si="4"/>
        <v>0</v>
      </c>
    </row>
    <row r="123" spans="1:32" x14ac:dyDescent="0.25">
      <c r="A123" s="1">
        <v>118</v>
      </c>
      <c r="B123" s="1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69"/>
      <c r="AE123" s="2"/>
      <c r="AF123" s="6">
        <f t="shared" si="4"/>
        <v>0</v>
      </c>
    </row>
    <row r="124" spans="1:32" x14ac:dyDescent="0.25">
      <c r="A124" s="1">
        <v>119</v>
      </c>
      <c r="B124" s="1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69"/>
      <c r="AE124" s="2"/>
      <c r="AF124" s="6">
        <f t="shared" si="4"/>
        <v>0</v>
      </c>
    </row>
    <row r="125" spans="1:32" x14ac:dyDescent="0.25">
      <c r="A125" s="1">
        <v>120</v>
      </c>
      <c r="B125" s="1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69"/>
      <c r="AE125" s="2"/>
      <c r="AF125" s="6">
        <f t="shared" si="4"/>
        <v>0</v>
      </c>
    </row>
    <row r="126" spans="1:32" x14ac:dyDescent="0.25">
      <c r="A126" s="1">
        <v>121</v>
      </c>
      <c r="B126" s="1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69"/>
      <c r="AE126" s="2"/>
      <c r="AF126" s="6">
        <f t="shared" si="4"/>
        <v>0</v>
      </c>
    </row>
    <row r="127" spans="1:32" x14ac:dyDescent="0.25">
      <c r="A127" s="1">
        <v>122</v>
      </c>
      <c r="B127" s="1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69"/>
      <c r="AE127" s="2"/>
      <c r="AF127" s="6">
        <f t="shared" si="4"/>
        <v>0</v>
      </c>
    </row>
    <row r="128" spans="1:32" x14ac:dyDescent="0.25">
      <c r="A128" s="1">
        <v>123</v>
      </c>
      <c r="B128" s="1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69"/>
      <c r="AE128" s="2"/>
      <c r="AF128" s="6">
        <f t="shared" si="4"/>
        <v>0</v>
      </c>
    </row>
    <row r="129" spans="1:32" x14ac:dyDescent="0.25">
      <c r="A129" s="1">
        <v>124</v>
      </c>
      <c r="B129" s="1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69"/>
      <c r="AE129" s="2"/>
      <c r="AF129" s="6">
        <f t="shared" si="4"/>
        <v>0</v>
      </c>
    </row>
    <row r="130" spans="1:32" x14ac:dyDescent="0.25">
      <c r="A130" s="1">
        <v>125</v>
      </c>
      <c r="B130" s="1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69"/>
      <c r="AE130" s="2"/>
      <c r="AF130" s="6">
        <f t="shared" si="4"/>
        <v>0</v>
      </c>
    </row>
    <row r="131" spans="1:32" x14ac:dyDescent="0.25">
      <c r="A131" s="1">
        <v>126</v>
      </c>
      <c r="B131" s="1"/>
      <c r="C131" s="2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69"/>
      <c r="AE131" s="2"/>
      <c r="AF131" s="6">
        <f t="shared" si="4"/>
        <v>0</v>
      </c>
    </row>
    <row r="132" spans="1:32" x14ac:dyDescent="0.25">
      <c r="A132" s="1">
        <v>127</v>
      </c>
      <c r="B132" s="1"/>
      <c r="C132" s="2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69"/>
      <c r="AE132" s="2"/>
      <c r="AF132" s="6">
        <f t="shared" si="4"/>
        <v>0</v>
      </c>
    </row>
    <row r="133" spans="1:32" x14ac:dyDescent="0.25">
      <c r="A133" s="1">
        <v>128</v>
      </c>
      <c r="B133" s="1"/>
      <c r="C133" s="2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69"/>
      <c r="AE133" s="2"/>
      <c r="AF133" s="6">
        <f t="shared" si="4"/>
        <v>0</v>
      </c>
    </row>
    <row r="134" spans="1:32" x14ac:dyDescent="0.25">
      <c r="A134" s="1">
        <v>129</v>
      </c>
      <c r="B134" s="1"/>
      <c r="C134" s="2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69"/>
      <c r="AE134" s="2"/>
      <c r="AF134" s="6">
        <f t="shared" si="4"/>
        <v>0</v>
      </c>
    </row>
    <row r="135" spans="1:32" x14ac:dyDescent="0.25">
      <c r="A135" s="1">
        <v>130</v>
      </c>
      <c r="B135" s="1"/>
      <c r="C135" s="2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69"/>
      <c r="AE135" s="2"/>
      <c r="AF135" s="6">
        <f t="shared" si="4"/>
        <v>0</v>
      </c>
    </row>
    <row r="136" spans="1:32" x14ac:dyDescent="0.25">
      <c r="A136" s="1">
        <v>131</v>
      </c>
      <c r="B136" s="1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28"/>
      <c r="AE136" s="2"/>
      <c r="AF136" s="6">
        <f t="shared" si="3"/>
        <v>0</v>
      </c>
    </row>
    <row r="137" spans="1:32" x14ac:dyDescent="0.25">
      <c r="A137" s="1">
        <v>132</v>
      </c>
      <c r="B137" s="1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28"/>
      <c r="AE137" s="2"/>
      <c r="AF137" s="6">
        <f t="shared" si="3"/>
        <v>0</v>
      </c>
    </row>
    <row r="138" spans="1:32" x14ac:dyDescent="0.25">
      <c r="A138" s="1"/>
      <c r="B138" s="1"/>
      <c r="C138" s="2"/>
      <c r="D138" s="2"/>
      <c r="E138" s="7">
        <f t="shared" ref="E138:AC138" si="5">AVERAGE(E6:E137)/E1*100</f>
        <v>81.818181818181827</v>
      </c>
      <c r="F138" s="7">
        <f t="shared" si="5"/>
        <v>62.962962962962962</v>
      </c>
      <c r="G138" s="7">
        <f t="shared" si="5"/>
        <v>86.36363636363636</v>
      </c>
      <c r="H138" s="7">
        <f t="shared" si="5"/>
        <v>65.789473684210535</v>
      </c>
      <c r="I138" s="7">
        <f t="shared" si="5"/>
        <v>41.17647058823529</v>
      </c>
      <c r="J138" s="7">
        <f t="shared" si="5"/>
        <v>59.090909090909093</v>
      </c>
      <c r="K138" s="7">
        <f t="shared" si="5"/>
        <v>95</v>
      </c>
      <c r="L138" s="7">
        <f t="shared" si="5"/>
        <v>41.17647058823529</v>
      </c>
      <c r="M138" s="7">
        <f t="shared" si="5"/>
        <v>78.94736842105263</v>
      </c>
      <c r="N138" s="7">
        <f t="shared" si="5"/>
        <v>47.368421052631575</v>
      </c>
      <c r="O138" s="7">
        <f t="shared" si="5"/>
        <v>83.333333333333343</v>
      </c>
      <c r="P138" s="7">
        <f t="shared" si="5"/>
        <v>30</v>
      </c>
      <c r="Q138" s="7">
        <f t="shared" si="5"/>
        <v>70</v>
      </c>
      <c r="R138" s="7">
        <f t="shared" si="5"/>
        <v>26.666666666666668</v>
      </c>
      <c r="S138" s="7">
        <f t="shared" si="5"/>
        <v>50</v>
      </c>
      <c r="T138" s="7" t="e">
        <f t="shared" si="5"/>
        <v>#DIV/0!</v>
      </c>
      <c r="U138" s="7" t="e">
        <f t="shared" si="5"/>
        <v>#DIV/0!</v>
      </c>
      <c r="V138" s="7" t="e">
        <f t="shared" si="5"/>
        <v>#DIV/0!</v>
      </c>
      <c r="W138" s="7" t="e">
        <f t="shared" si="5"/>
        <v>#DIV/0!</v>
      </c>
      <c r="X138" s="7" t="e">
        <f t="shared" si="5"/>
        <v>#DIV/0!</v>
      </c>
      <c r="Y138" s="7" t="e">
        <f t="shared" si="5"/>
        <v>#DIV/0!</v>
      </c>
      <c r="Z138" s="7" t="e">
        <f t="shared" si="5"/>
        <v>#DIV/0!</v>
      </c>
      <c r="AA138" s="7" t="e">
        <f t="shared" si="5"/>
        <v>#DIV/0!</v>
      </c>
      <c r="AB138" s="7" t="e">
        <f t="shared" si="5"/>
        <v>#DIV/0!</v>
      </c>
      <c r="AC138" s="7" t="e">
        <f t="shared" si="5"/>
        <v>#DIV/0!</v>
      </c>
      <c r="AD138" s="35">
        <f>AVERAGE(AD6:AD137)</f>
        <v>9.0869565217391308</v>
      </c>
      <c r="AE138" s="35">
        <f>AVERAGE(AE6:AE137)</f>
        <v>3.1739130434782608</v>
      </c>
      <c r="AF138" s="35">
        <f>AVERAGE(AF6:AF137)</f>
        <v>7.5396825396825404</v>
      </c>
    </row>
    <row r="139" spans="1:32" s="27" customFormat="1" x14ac:dyDescent="0.25">
      <c r="C139" s="36"/>
      <c r="D139" s="36"/>
      <c r="AD139" s="37"/>
      <c r="AE139" s="36"/>
    </row>
    <row r="140" spans="1:32" x14ac:dyDescent="0.25">
      <c r="E140" s="14">
        <v>23</v>
      </c>
      <c r="AD140" s="100" t="s">
        <v>10</v>
      </c>
      <c r="AE140" s="101"/>
    </row>
    <row r="141" spans="1:32" x14ac:dyDescent="0.25">
      <c r="E141" s="2">
        <f t="shared" ref="E141:S141" si="6">COUNTIF(E6:E137,E1)/$E$140</f>
        <v>0.78260869565217395</v>
      </c>
      <c r="F141" s="2">
        <f t="shared" si="6"/>
        <v>0.21739130434782608</v>
      </c>
      <c r="G141" s="2">
        <f t="shared" si="6"/>
        <v>0.82608695652173914</v>
      </c>
      <c r="H141" s="2">
        <f t="shared" si="6"/>
        <v>0.2608695652173913</v>
      </c>
      <c r="I141" s="2">
        <f t="shared" si="6"/>
        <v>0.30434782608695654</v>
      </c>
      <c r="J141" s="2">
        <f t="shared" si="6"/>
        <v>0.56521739130434778</v>
      </c>
      <c r="K141" s="2">
        <f t="shared" si="6"/>
        <v>0.82608695652173914</v>
      </c>
      <c r="L141" s="2">
        <f t="shared" si="6"/>
        <v>0.30434782608695654</v>
      </c>
      <c r="M141" s="2">
        <f t="shared" si="6"/>
        <v>0.65217391304347827</v>
      </c>
      <c r="N141" s="2">
        <f t="shared" si="6"/>
        <v>0.39130434782608697</v>
      </c>
      <c r="O141" s="2">
        <f t="shared" si="6"/>
        <v>0.34782608695652173</v>
      </c>
      <c r="P141" s="2">
        <f t="shared" si="6"/>
        <v>0.13043478260869565</v>
      </c>
      <c r="Q141" s="2">
        <f t="shared" si="6"/>
        <v>0.30434782608695654</v>
      </c>
      <c r="R141" s="2">
        <f t="shared" si="6"/>
        <v>0</v>
      </c>
      <c r="S141" s="2">
        <f t="shared" si="6"/>
        <v>0.21739130434782608</v>
      </c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100" t="s">
        <v>11</v>
      </c>
      <c r="AE141" s="101"/>
    </row>
    <row r="142" spans="1:32" x14ac:dyDescent="0.25">
      <c r="E142" s="2">
        <f t="shared" ref="E142:P142" si="7">$E$140-E141-E144-E143</f>
        <v>18.217391304347824</v>
      </c>
      <c r="F142" s="2">
        <f t="shared" si="7"/>
        <v>21.782608695652176</v>
      </c>
      <c r="G142" s="2">
        <f t="shared" si="7"/>
        <v>19.173913043478262</v>
      </c>
      <c r="H142" s="2">
        <f t="shared" si="7"/>
        <v>22.739130434782609</v>
      </c>
      <c r="I142" s="2">
        <f t="shared" si="7"/>
        <v>12.695652173913043</v>
      </c>
      <c r="J142" s="2">
        <f t="shared" si="7"/>
        <v>13.434782608695652</v>
      </c>
      <c r="K142" s="2">
        <f t="shared" si="7"/>
        <v>21.173913043478262</v>
      </c>
      <c r="L142" s="2">
        <f t="shared" si="7"/>
        <v>12.695652173913043</v>
      </c>
      <c r="M142" s="2">
        <f t="shared" si="7"/>
        <v>18.347826086956523</v>
      </c>
      <c r="N142" s="2">
        <f t="shared" si="7"/>
        <v>12.608695652173914</v>
      </c>
      <c r="O142" s="2">
        <f t="shared" si="7"/>
        <v>22.652173913043477</v>
      </c>
      <c r="P142" s="2">
        <f t="shared" si="7"/>
        <v>15.869565217391305</v>
      </c>
      <c r="Q142" s="2">
        <f t="shared" ref="Q142:S142" si="8">$E$140-Q141-Q144-Q143</f>
        <v>19.695652173913043</v>
      </c>
      <c r="R142" s="2">
        <f t="shared" si="8"/>
        <v>19</v>
      </c>
      <c r="S142" s="2">
        <f t="shared" si="8"/>
        <v>17.782608695652176</v>
      </c>
      <c r="T142" s="2"/>
      <c r="U142" s="2"/>
      <c r="V142" s="2"/>
      <c r="W142" s="2"/>
      <c r="X142" s="2"/>
      <c r="Y142" s="2"/>
      <c r="Z142" s="2"/>
      <c r="AA142" s="2"/>
      <c r="AB142" s="2"/>
      <c r="AC142" s="38"/>
      <c r="AD142" s="100" t="s">
        <v>12</v>
      </c>
      <c r="AE142" s="101"/>
    </row>
    <row r="143" spans="1:32" x14ac:dyDescent="0.25">
      <c r="E143" s="2">
        <f t="shared" ref="E143:S143" si="9">COUNTIF(E6:E137,"=N  ")</f>
        <v>0</v>
      </c>
      <c r="F143" s="2">
        <f t="shared" si="9"/>
        <v>0</v>
      </c>
      <c r="G143" s="2">
        <f t="shared" si="9"/>
        <v>0</v>
      </c>
      <c r="H143" s="2">
        <f t="shared" si="9"/>
        <v>0</v>
      </c>
      <c r="I143" s="2">
        <f t="shared" si="9"/>
        <v>0</v>
      </c>
      <c r="J143" s="2">
        <f t="shared" si="9"/>
        <v>0</v>
      </c>
      <c r="K143" s="2">
        <f t="shared" si="9"/>
        <v>0</v>
      </c>
      <c r="L143" s="2">
        <f t="shared" si="9"/>
        <v>0</v>
      </c>
      <c r="M143" s="2">
        <f t="shared" si="9"/>
        <v>0</v>
      </c>
      <c r="N143" s="2">
        <f t="shared" si="9"/>
        <v>0</v>
      </c>
      <c r="O143" s="2">
        <f t="shared" si="9"/>
        <v>0</v>
      </c>
      <c r="P143" s="2">
        <f t="shared" si="9"/>
        <v>0</v>
      </c>
      <c r="Q143" s="2">
        <f t="shared" si="9"/>
        <v>0</v>
      </c>
      <c r="R143" s="2">
        <f t="shared" si="9"/>
        <v>0</v>
      </c>
      <c r="S143" s="2">
        <f t="shared" si="9"/>
        <v>0</v>
      </c>
      <c r="T143" s="2"/>
      <c r="U143" s="2"/>
      <c r="V143" s="2"/>
      <c r="W143" s="2"/>
      <c r="X143" s="2"/>
      <c r="Y143" s="2"/>
      <c r="Z143" s="2"/>
      <c r="AA143" s="2"/>
      <c r="AB143" s="2"/>
      <c r="AC143" s="38"/>
      <c r="AD143" s="100" t="s">
        <v>9</v>
      </c>
      <c r="AE143" s="101"/>
    </row>
    <row r="144" spans="1:32" x14ac:dyDescent="0.25">
      <c r="E144" s="2">
        <f t="shared" ref="E144:P144" si="10">COUNTIF(E6:E137,"=0")</f>
        <v>4</v>
      </c>
      <c r="F144" s="2">
        <f t="shared" si="10"/>
        <v>1</v>
      </c>
      <c r="G144" s="2">
        <f t="shared" si="10"/>
        <v>3</v>
      </c>
      <c r="H144" s="2">
        <f t="shared" si="10"/>
        <v>0</v>
      </c>
      <c r="I144" s="2">
        <f t="shared" si="10"/>
        <v>10</v>
      </c>
      <c r="J144" s="2">
        <f t="shared" si="10"/>
        <v>9</v>
      </c>
      <c r="K144" s="2">
        <f t="shared" si="10"/>
        <v>1</v>
      </c>
      <c r="L144" s="2">
        <f t="shared" si="10"/>
        <v>10</v>
      </c>
      <c r="M144" s="2">
        <f t="shared" si="10"/>
        <v>4</v>
      </c>
      <c r="N144" s="2">
        <f t="shared" si="10"/>
        <v>10</v>
      </c>
      <c r="O144" s="2">
        <f t="shared" si="10"/>
        <v>0</v>
      </c>
      <c r="P144" s="2">
        <f t="shared" si="10"/>
        <v>7</v>
      </c>
      <c r="Q144" s="2">
        <f t="shared" ref="Q144:S144" si="11">COUNTIF(Q6:Q137,"=0")</f>
        <v>3</v>
      </c>
      <c r="R144" s="2">
        <f t="shared" si="11"/>
        <v>4</v>
      </c>
      <c r="S144" s="2">
        <f t="shared" si="11"/>
        <v>5</v>
      </c>
      <c r="T144" s="2"/>
      <c r="U144" s="2"/>
      <c r="V144" s="2"/>
      <c r="W144" s="2"/>
      <c r="X144" s="2"/>
      <c r="Y144" s="2"/>
      <c r="Z144" s="2"/>
      <c r="AA144" s="2"/>
      <c r="AB144" s="2"/>
      <c r="AC144" s="38"/>
      <c r="AD144" s="100" t="s">
        <v>8</v>
      </c>
      <c r="AE144" s="101"/>
    </row>
    <row r="147" spans="3:32" x14ac:dyDescent="0.25">
      <c r="C147"/>
      <c r="D147"/>
      <c r="AC147" s="31"/>
      <c r="AD147" s="31" t="s">
        <v>13</v>
      </c>
      <c r="AE147" s="14">
        <f>COUNTIF(AE6:AE137,"=2")</f>
        <v>1</v>
      </c>
      <c r="AF147" s="15">
        <f>AE147/$E$140*100</f>
        <v>4.3478260869565215</v>
      </c>
    </row>
    <row r="148" spans="3:32" x14ac:dyDescent="0.25">
      <c r="C148"/>
      <c r="D148"/>
      <c r="AC148" s="32"/>
      <c r="AD148" s="32" t="s">
        <v>14</v>
      </c>
      <c r="AE148" s="8">
        <f>COUNTIF(AE6:AE137,"=3")</f>
        <v>17</v>
      </c>
      <c r="AF148" s="13">
        <f>AE148/$E$140*100</f>
        <v>73.91304347826086</v>
      </c>
    </row>
    <row r="149" spans="3:32" x14ac:dyDescent="0.25">
      <c r="C149"/>
      <c r="D149"/>
      <c r="AC149" s="33"/>
      <c r="AD149" s="33" t="s">
        <v>15</v>
      </c>
      <c r="AE149" s="11">
        <f>COUNTIF(AE6:AE137,"=4")</f>
        <v>5</v>
      </c>
      <c r="AF149" s="12">
        <f>AE149/$E$140*100</f>
        <v>21.739130434782609</v>
      </c>
    </row>
    <row r="150" spans="3:32" x14ac:dyDescent="0.25">
      <c r="C150"/>
      <c r="D150"/>
      <c r="AC150" s="34"/>
      <c r="AD150" s="34" t="s">
        <v>16</v>
      </c>
      <c r="AE150" s="9">
        <f>COUNTIF(AE6:AE137,"=5")</f>
        <v>0</v>
      </c>
      <c r="AF150" s="10">
        <f>AE150/$E$140*100</f>
        <v>0</v>
      </c>
    </row>
    <row r="152" spans="3:32" x14ac:dyDescent="0.25">
      <c r="C152"/>
      <c r="D152"/>
      <c r="E152" s="96" t="s">
        <v>52</v>
      </c>
      <c r="F152" s="97"/>
      <c r="G152" s="97"/>
      <c r="H152" s="97"/>
      <c r="I152" s="98"/>
      <c r="J152" s="70" t="s">
        <v>51</v>
      </c>
      <c r="K152" s="70" t="s">
        <v>50</v>
      </c>
      <c r="AB152" s="99" t="s">
        <v>53</v>
      </c>
      <c r="AC152" s="99"/>
      <c r="AD152" s="99"/>
      <c r="AE152" s="99"/>
      <c r="AF152" s="71">
        <f>COUNTIF(AF6:AF137,100)</f>
        <v>0</v>
      </c>
    </row>
    <row r="153" spans="3:32" x14ac:dyDescent="0.25">
      <c r="C153"/>
      <c r="D153"/>
      <c r="E153" s="102" t="s">
        <v>45</v>
      </c>
      <c r="F153" s="102"/>
      <c r="G153" s="102"/>
      <c r="H153" s="102"/>
      <c r="I153" s="102"/>
      <c r="J153" s="7">
        <f>COUNTIF(AF6:AF137,"&gt;=85")</f>
        <v>0</v>
      </c>
      <c r="K153" s="7">
        <f>J153/E140*100</f>
        <v>0</v>
      </c>
      <c r="AB153" s="90" t="s">
        <v>17</v>
      </c>
      <c r="AC153" s="91"/>
      <c r="AD153" s="91"/>
      <c r="AE153" s="92"/>
      <c r="AF153" s="7">
        <f>SUM(AE148:AE150)/$E$140*100</f>
        <v>95.652173913043484</v>
      </c>
    </row>
    <row r="154" spans="3:32" x14ac:dyDescent="0.25">
      <c r="C154"/>
      <c r="D154"/>
      <c r="E154" s="102" t="s">
        <v>46</v>
      </c>
      <c r="F154" s="102"/>
      <c r="G154" s="102"/>
      <c r="H154" s="102"/>
      <c r="I154" s="102"/>
      <c r="J154" s="7">
        <f>COUNTIF(AF6:AF137,"&gt;=75")-J153</f>
        <v>2</v>
      </c>
      <c r="K154" s="7">
        <f>J154/E140*100</f>
        <v>8.695652173913043</v>
      </c>
      <c r="AB154" s="90" t="s">
        <v>31</v>
      </c>
      <c r="AC154" s="91"/>
      <c r="AD154" s="91"/>
      <c r="AE154" s="92"/>
      <c r="AF154" s="7">
        <f>SUM(AE149:AE150)/$E$140*100</f>
        <v>21.739130434782609</v>
      </c>
    </row>
    <row r="155" spans="3:32" x14ac:dyDescent="0.25">
      <c r="C155"/>
      <c r="D155"/>
      <c r="E155" s="102" t="s">
        <v>47</v>
      </c>
      <c r="F155" s="102"/>
      <c r="G155" s="102"/>
      <c r="H155" s="102"/>
      <c r="I155" s="102"/>
      <c r="J155" s="7">
        <f>COUNTIF(AF6:AF137,"&gt;=65")-J154-J153</f>
        <v>1</v>
      </c>
      <c r="K155" s="7">
        <f>J155/E140*100</f>
        <v>4.3478260869565215</v>
      </c>
      <c r="AB155" s="99" t="s">
        <v>28</v>
      </c>
      <c r="AC155" s="99"/>
      <c r="AD155" s="99"/>
      <c r="AE155" s="99"/>
      <c r="AF155" s="7">
        <f>AVERAGE(AD6:AD137)</f>
        <v>9.0869565217391308</v>
      </c>
    </row>
    <row r="156" spans="3:32" x14ac:dyDescent="0.25">
      <c r="C156"/>
      <c r="D156"/>
      <c r="E156" s="102" t="s">
        <v>48</v>
      </c>
      <c r="F156" s="102"/>
      <c r="G156" s="102"/>
      <c r="H156" s="102"/>
      <c r="I156" s="102"/>
      <c r="J156" s="7">
        <f>COUNTIF(AF6:AF137,"&gt;=50")-J155-J154-J153</f>
        <v>3</v>
      </c>
      <c r="K156" s="7">
        <f>J156/E140*100</f>
        <v>13.043478260869565</v>
      </c>
      <c r="AB156" s="99" t="s">
        <v>18</v>
      </c>
      <c r="AC156" s="99"/>
      <c r="AD156" s="99"/>
      <c r="AE156" s="99"/>
      <c r="AF156" s="7">
        <f>AVERAGE(AE6:AE137)</f>
        <v>3.1739130434782608</v>
      </c>
    </row>
    <row r="157" spans="3:32" x14ac:dyDescent="0.25">
      <c r="E157" s="102" t="s">
        <v>49</v>
      </c>
      <c r="F157" s="102"/>
      <c r="G157" s="102"/>
      <c r="H157" s="102"/>
      <c r="I157" s="102"/>
      <c r="J157" s="7">
        <f>COUNTIF(AF6:AF137,"&lt;50")</f>
        <v>126</v>
      </c>
      <c r="K157" s="7">
        <f>J157/E140*100</f>
        <v>547.82608695652175</v>
      </c>
      <c r="AB157" s="99" t="s">
        <v>44</v>
      </c>
      <c r="AC157" s="99"/>
      <c r="AD157" s="99"/>
      <c r="AE157" s="99"/>
      <c r="AF157" s="7">
        <f>AVERAGE(AF6:AF137)</f>
        <v>7.5396825396825404</v>
      </c>
    </row>
  </sheetData>
  <autoFilter ref="E3:AF13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25">
    <mergeCell ref="E157:I157"/>
    <mergeCell ref="E155:I155"/>
    <mergeCell ref="E156:I156"/>
    <mergeCell ref="E154:I154"/>
    <mergeCell ref="E153:I153"/>
    <mergeCell ref="AB155:AE155"/>
    <mergeCell ref="AB156:AE156"/>
    <mergeCell ref="AB157:AE157"/>
    <mergeCell ref="AD140:AE140"/>
    <mergeCell ref="AD141:AE141"/>
    <mergeCell ref="AD142:AE142"/>
    <mergeCell ref="AD143:AE143"/>
    <mergeCell ref="AD144:AE144"/>
    <mergeCell ref="AB152:AE152"/>
    <mergeCell ref="AE3:AE5"/>
    <mergeCell ref="AF3:AF5"/>
    <mergeCell ref="C3:C5"/>
    <mergeCell ref="AB153:AE153"/>
    <mergeCell ref="AB154:AE154"/>
    <mergeCell ref="E152:I152"/>
    <mergeCell ref="B3:B5"/>
    <mergeCell ref="A3:A5"/>
    <mergeCell ref="D3:D5"/>
    <mergeCell ref="E3:AC3"/>
    <mergeCell ref="AD3:AD5"/>
  </mergeCells>
  <conditionalFormatting sqref="AE6:AE137">
    <cfRule type="cellIs" dxfId="10" priority="2" operator="equal">
      <formula>3</formula>
    </cfRule>
    <cfRule type="cellIs" dxfId="9" priority="3" operator="equal">
      <formula>4</formula>
    </cfRule>
    <cfRule type="cellIs" dxfId="8" priority="4" operator="equal">
      <formula>2</formula>
    </cfRule>
    <cfRule type="cellIs" dxfId="7" priority="5" operator="equal">
      <formula>5</formula>
    </cfRule>
  </conditionalFormatting>
  <conditionalFormatting sqref="E138:AC138">
    <cfRule type="cellIs" dxfId="6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AB138:AC138 E138:P138 E141:P1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topLeftCell="A11" zoomScale="85" zoomScaleNormal="85" workbookViewId="0">
      <selection activeCell="K3" sqref="K3"/>
    </sheetView>
  </sheetViews>
  <sheetFormatPr defaultColWidth="9.140625" defaultRowHeight="12.75" x14ac:dyDescent="0.2"/>
  <cols>
    <col min="1" max="1" width="9.140625" style="42"/>
    <col min="2" max="2" width="86.42578125" style="42" customWidth="1"/>
    <col min="3" max="6" width="9.85546875" style="42" customWidth="1"/>
    <col min="7" max="16384" width="9.140625" style="42"/>
  </cols>
  <sheetData>
    <row r="1" spans="1:9" s="39" customFormat="1" x14ac:dyDescent="0.2">
      <c r="A1" s="49"/>
      <c r="B1" s="49"/>
      <c r="C1" s="49"/>
      <c r="G1" s="50"/>
      <c r="H1" s="103"/>
      <c r="I1" s="103"/>
    </row>
    <row r="2" spans="1:9" s="52" customFormat="1" ht="72.75" x14ac:dyDescent="0.2">
      <c r="A2" s="40" t="s">
        <v>33</v>
      </c>
      <c r="B2" s="41" t="s">
        <v>41</v>
      </c>
      <c r="C2" s="44" t="s">
        <v>40</v>
      </c>
      <c r="D2" s="53" t="s">
        <v>37</v>
      </c>
      <c r="E2" s="51" t="s">
        <v>38</v>
      </c>
      <c r="F2" s="51" t="s">
        <v>39</v>
      </c>
      <c r="G2" s="26" t="s">
        <v>43</v>
      </c>
      <c r="H2" s="41" t="s">
        <v>56</v>
      </c>
      <c r="I2" s="26" t="s">
        <v>34</v>
      </c>
    </row>
    <row r="3" spans="1:9" ht="76.5" x14ac:dyDescent="0.2">
      <c r="A3" s="41">
        <v>1</v>
      </c>
      <c r="B3" s="43" t="s">
        <v>81</v>
      </c>
      <c r="C3" s="44">
        <f>'1'!E1</f>
        <v>1</v>
      </c>
      <c r="D3" s="64">
        <v>78.260000000000005</v>
      </c>
      <c r="E3" s="65">
        <v>84.06</v>
      </c>
      <c r="F3" s="65">
        <v>80.099999999999994</v>
      </c>
      <c r="G3" s="45">
        <f>1-I3</f>
        <v>0.21739130434782605</v>
      </c>
      <c r="H3" s="54">
        <f>'6б'!X2</f>
        <v>18</v>
      </c>
      <c r="I3" s="46">
        <f>'1'!E141</f>
        <v>0.78260869565217395</v>
      </c>
    </row>
    <row r="4" spans="1:9" ht="63.75" x14ac:dyDescent="0.2">
      <c r="A4" s="41">
        <v>2</v>
      </c>
      <c r="B4" s="43" t="s">
        <v>82</v>
      </c>
      <c r="C4" s="44">
        <f>'1'!F1</f>
        <v>3</v>
      </c>
      <c r="D4" s="64">
        <v>49.28</v>
      </c>
      <c r="E4" s="65">
        <v>64.73</v>
      </c>
      <c r="F4" s="65">
        <v>61.26</v>
      </c>
      <c r="G4" s="45">
        <f t="shared" ref="G4:G14" si="0">1-I4</f>
        <v>0.78260869565217395</v>
      </c>
      <c r="H4" s="54">
        <f>'6б'!Y2</f>
        <v>5</v>
      </c>
      <c r="I4" s="46">
        <f>'1'!F141</f>
        <v>0.21739130434782608</v>
      </c>
    </row>
    <row r="5" spans="1:9" ht="89.25" x14ac:dyDescent="0.2">
      <c r="A5" s="41">
        <v>3</v>
      </c>
      <c r="B5" s="43" t="s">
        <v>83</v>
      </c>
      <c r="C5" s="44">
        <f>'1'!G1</f>
        <v>1</v>
      </c>
      <c r="D5" s="64">
        <v>82.61</v>
      </c>
      <c r="E5" s="65">
        <v>68.67</v>
      </c>
      <c r="F5" s="65">
        <v>59.42</v>
      </c>
      <c r="G5" s="45">
        <f t="shared" si="0"/>
        <v>0.17391304347826086</v>
      </c>
      <c r="H5" s="54">
        <f>'6б'!Z2</f>
        <v>19</v>
      </c>
      <c r="I5" s="46">
        <f>'1'!G141</f>
        <v>0.82608695652173914</v>
      </c>
    </row>
    <row r="6" spans="1:9" ht="51" x14ac:dyDescent="0.2">
      <c r="A6" s="41">
        <v>4</v>
      </c>
      <c r="B6" s="43" t="s">
        <v>84</v>
      </c>
      <c r="C6" s="44">
        <f>'1'!H1</f>
        <v>2</v>
      </c>
      <c r="D6" s="64">
        <v>54.35</v>
      </c>
      <c r="E6" s="65">
        <v>76.25</v>
      </c>
      <c r="F6" s="65">
        <v>72.849999999999994</v>
      </c>
      <c r="G6" s="45">
        <f t="shared" si="0"/>
        <v>0.73913043478260865</v>
      </c>
      <c r="H6" s="54">
        <f>'6б'!AA2</f>
        <v>6</v>
      </c>
      <c r="I6" s="46">
        <f>'1'!H141</f>
        <v>0.2608695652173913</v>
      </c>
    </row>
    <row r="7" spans="1:9" ht="51" x14ac:dyDescent="0.2">
      <c r="A7" s="41">
        <v>5</v>
      </c>
      <c r="B7" s="47" t="s">
        <v>85</v>
      </c>
      <c r="C7" s="48">
        <f>'1'!I1</f>
        <v>1</v>
      </c>
      <c r="D7" s="66">
        <v>30.43</v>
      </c>
      <c r="E7" s="67">
        <v>70.14</v>
      </c>
      <c r="F7" s="67">
        <v>63.77</v>
      </c>
      <c r="G7" s="45">
        <f t="shared" si="0"/>
        <v>0.69565217391304346</v>
      </c>
      <c r="H7" s="67">
        <f>'6б'!AB2</f>
        <v>7</v>
      </c>
      <c r="I7" s="68">
        <f>'1'!I141</f>
        <v>0.30434782608695654</v>
      </c>
    </row>
    <row r="8" spans="1:9" ht="89.25" x14ac:dyDescent="0.2">
      <c r="A8" s="41">
        <v>6</v>
      </c>
      <c r="B8" s="47" t="s">
        <v>86</v>
      </c>
      <c r="C8" s="48">
        <f>'1'!J1</f>
        <v>1</v>
      </c>
      <c r="D8" s="66">
        <v>56.52</v>
      </c>
      <c r="E8" s="67">
        <v>79.81</v>
      </c>
      <c r="F8" s="67">
        <v>73.94</v>
      </c>
      <c r="G8" s="45">
        <f t="shared" si="0"/>
        <v>0.43478260869565222</v>
      </c>
      <c r="H8" s="67">
        <f>'6б'!AC2</f>
        <v>13</v>
      </c>
      <c r="I8" s="68">
        <f>'1'!J141</f>
        <v>0.56521739130434778</v>
      </c>
    </row>
    <row r="9" spans="1:9" ht="76.5" x14ac:dyDescent="0.2">
      <c r="A9" s="41">
        <v>7</v>
      </c>
      <c r="B9" s="47" t="s">
        <v>87</v>
      </c>
      <c r="C9" s="48">
        <f>'1'!K1</f>
        <v>1</v>
      </c>
      <c r="D9" s="66">
        <v>82.61</v>
      </c>
      <c r="E9" s="67">
        <v>81.69</v>
      </c>
      <c r="F9" s="67">
        <v>75.760000000000005</v>
      </c>
      <c r="G9" s="45">
        <f t="shared" si="0"/>
        <v>0.17391304347826086</v>
      </c>
      <c r="H9" s="67">
        <f>'6б'!AD2</f>
        <v>19</v>
      </c>
      <c r="I9" s="68">
        <f>'1'!K141</f>
        <v>0.82608695652173914</v>
      </c>
    </row>
    <row r="10" spans="1:9" ht="89.25" x14ac:dyDescent="0.2">
      <c r="A10" s="41">
        <v>8</v>
      </c>
      <c r="B10" s="47" t="s">
        <v>88</v>
      </c>
      <c r="C10" s="48">
        <f>'1'!L1</f>
        <v>1</v>
      </c>
      <c r="D10" s="66">
        <v>30.43</v>
      </c>
      <c r="E10" s="67">
        <v>62.65</v>
      </c>
      <c r="F10" s="67">
        <v>55.88</v>
      </c>
      <c r="G10" s="45">
        <f t="shared" si="0"/>
        <v>0.69565217391304346</v>
      </c>
      <c r="H10" s="67">
        <f>'6б'!AE2</f>
        <v>7</v>
      </c>
      <c r="I10" s="68">
        <f>'1'!L141</f>
        <v>0.30434782608695654</v>
      </c>
    </row>
    <row r="11" spans="1:9" ht="76.5" x14ac:dyDescent="0.2">
      <c r="A11" s="41">
        <v>9</v>
      </c>
      <c r="B11" s="47" t="s">
        <v>89</v>
      </c>
      <c r="C11" s="48">
        <f>'1'!M1</f>
        <v>1</v>
      </c>
      <c r="D11" s="66">
        <v>65.22</v>
      </c>
      <c r="E11" s="67">
        <v>60.48</v>
      </c>
      <c r="F11" s="67">
        <v>51.32</v>
      </c>
      <c r="G11" s="45">
        <f t="shared" si="0"/>
        <v>0.34782608695652173</v>
      </c>
      <c r="H11" s="67">
        <f>'6б'!AF2</f>
        <v>15</v>
      </c>
      <c r="I11" s="68">
        <f>'1'!M141</f>
        <v>0.65217391304347827</v>
      </c>
    </row>
    <row r="12" spans="1:9" ht="25.5" x14ac:dyDescent="0.2">
      <c r="A12" s="41">
        <v>10</v>
      </c>
      <c r="B12" s="47" t="s">
        <v>90</v>
      </c>
      <c r="C12" s="48">
        <f>'1'!N1</f>
        <v>1</v>
      </c>
      <c r="D12" s="66">
        <v>39.130000000000003</v>
      </c>
      <c r="E12" s="67">
        <v>38.76</v>
      </c>
      <c r="F12" s="67">
        <v>30.94</v>
      </c>
      <c r="G12" s="45">
        <f t="shared" si="0"/>
        <v>0.60869565217391308</v>
      </c>
      <c r="H12" s="67">
        <f>'6б'!AG2</f>
        <v>9</v>
      </c>
      <c r="I12" s="68">
        <f>'1'!N141</f>
        <v>0.39130434782608697</v>
      </c>
    </row>
    <row r="13" spans="1:9" ht="51" x14ac:dyDescent="0.2">
      <c r="A13" s="41">
        <v>11</v>
      </c>
      <c r="B13" s="47" t="s">
        <v>91</v>
      </c>
      <c r="C13" s="48">
        <f>'1'!O1</f>
        <v>2</v>
      </c>
      <c r="D13" s="66">
        <v>43.48</v>
      </c>
      <c r="E13" s="67">
        <v>68.84</v>
      </c>
      <c r="F13" s="67">
        <v>63.06</v>
      </c>
      <c r="G13" s="45">
        <f t="shared" si="0"/>
        <v>0.65217391304347827</v>
      </c>
      <c r="H13" s="67">
        <f>'6б'!AH2</f>
        <v>8</v>
      </c>
      <c r="I13" s="68">
        <f>'1'!O141</f>
        <v>0.34782608695652173</v>
      </c>
    </row>
    <row r="14" spans="1:9" ht="51" x14ac:dyDescent="0.2">
      <c r="A14" s="41">
        <v>12</v>
      </c>
      <c r="B14" s="47" t="s">
        <v>92</v>
      </c>
      <c r="C14" s="48">
        <f>'1'!P1</f>
        <v>1</v>
      </c>
      <c r="D14" s="66">
        <v>13.04</v>
      </c>
      <c r="E14" s="67">
        <v>70.8</v>
      </c>
      <c r="F14" s="67">
        <v>65.040000000000006</v>
      </c>
      <c r="G14" s="45">
        <f t="shared" si="0"/>
        <v>0.86956521739130432</v>
      </c>
      <c r="H14" s="67">
        <f>'6б'!AI2</f>
        <v>3</v>
      </c>
      <c r="I14" s="68">
        <f>'1'!P141</f>
        <v>0.13043478260869565</v>
      </c>
    </row>
    <row r="15" spans="1:9" ht="51" x14ac:dyDescent="0.2">
      <c r="A15" s="41">
        <v>13</v>
      </c>
      <c r="B15" s="47" t="s">
        <v>93</v>
      </c>
      <c r="C15" s="48">
        <f>'1'!Q1</f>
        <v>1</v>
      </c>
      <c r="D15" s="66">
        <v>30.43</v>
      </c>
      <c r="E15" s="67">
        <v>71.44</v>
      </c>
      <c r="F15" s="67">
        <v>69.349999999999994</v>
      </c>
      <c r="G15" s="45">
        <f>1-I15</f>
        <v>0.69565217391304346</v>
      </c>
      <c r="H15" s="67">
        <f>'6б'!AJ2</f>
        <v>7</v>
      </c>
      <c r="I15" s="68">
        <f>'1'!Q141</f>
        <v>0.30434782608695654</v>
      </c>
    </row>
    <row r="16" spans="1:9" ht="51" x14ac:dyDescent="0.2">
      <c r="A16" s="41">
        <v>14</v>
      </c>
      <c r="B16" s="47" t="s">
        <v>94</v>
      </c>
      <c r="C16" s="48">
        <f>'1'!R1</f>
        <v>3</v>
      </c>
      <c r="D16" s="66">
        <v>11.59</v>
      </c>
      <c r="E16" s="67">
        <v>41.8</v>
      </c>
      <c r="F16" s="67">
        <v>38.299999999999997</v>
      </c>
      <c r="G16" s="45">
        <f>1-I16</f>
        <v>1</v>
      </c>
      <c r="H16" s="67">
        <f>'6б'!AK2</f>
        <v>0</v>
      </c>
      <c r="I16" s="68">
        <f>'1'!R141</f>
        <v>0</v>
      </c>
    </row>
    <row r="17" spans="1:9" ht="38.25" x14ac:dyDescent="0.2">
      <c r="A17" s="41">
        <v>15</v>
      </c>
      <c r="B17" s="47" t="s">
        <v>95</v>
      </c>
      <c r="C17" s="48">
        <f>'1'!S1</f>
        <v>1</v>
      </c>
      <c r="D17" s="66">
        <v>21.74</v>
      </c>
      <c r="E17" s="67">
        <v>49.18</v>
      </c>
      <c r="F17" s="67">
        <v>46.03</v>
      </c>
      <c r="G17" s="45">
        <f t="shared" ref="G17" si="1">1-I17</f>
        <v>0.78260869565217395</v>
      </c>
      <c r="H17" s="67">
        <f>'6б'!AL2</f>
        <v>5</v>
      </c>
      <c r="I17" s="68">
        <f>'1'!S141</f>
        <v>0.21739130434782608</v>
      </c>
    </row>
  </sheetData>
  <mergeCells count="1"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zoomScale="70" zoomScaleNormal="70" workbookViewId="0">
      <selection activeCell="C6" sqref="C6:C28"/>
    </sheetView>
  </sheetViews>
  <sheetFormatPr defaultRowHeight="15" x14ac:dyDescent="0.2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19" width="6.7109375" customWidth="1"/>
    <col min="20" max="20" width="7.5703125" style="29" customWidth="1"/>
    <col min="21" max="21" width="8.7109375" style="3" bestFit="1" customWidth="1"/>
    <col min="24" max="38" width="7.28515625" customWidth="1"/>
  </cols>
  <sheetData>
    <row r="1" spans="1:40" x14ac:dyDescent="0.25">
      <c r="D1" s="30" t="s">
        <v>35</v>
      </c>
      <c r="E1" s="4">
        <f>'1'!E1</f>
        <v>1</v>
      </c>
      <c r="F1" s="4">
        <f>'1'!F1</f>
        <v>3</v>
      </c>
      <c r="G1" s="4">
        <f>'1'!G1</f>
        <v>1</v>
      </c>
      <c r="H1" s="4">
        <f>'1'!H1</f>
        <v>2</v>
      </c>
      <c r="I1" s="4">
        <f>'1'!I1</f>
        <v>1</v>
      </c>
      <c r="J1" s="4">
        <f>'1'!J1</f>
        <v>1</v>
      </c>
      <c r="K1" s="4">
        <f>'1'!K1</f>
        <v>1</v>
      </c>
      <c r="L1" s="4">
        <f>'1'!L1</f>
        <v>1</v>
      </c>
      <c r="M1" s="4">
        <f>'1'!M1</f>
        <v>1</v>
      </c>
      <c r="N1" s="4">
        <f>'1'!N1</f>
        <v>1</v>
      </c>
      <c r="O1" s="4">
        <f>'1'!O1</f>
        <v>2</v>
      </c>
      <c r="P1" s="4">
        <f>'1'!P1</f>
        <v>1</v>
      </c>
      <c r="Q1" s="4">
        <f>'1'!Q1</f>
        <v>1</v>
      </c>
      <c r="R1" s="4">
        <f>'1'!R1</f>
        <v>3</v>
      </c>
      <c r="S1" s="4">
        <f>'1'!S1</f>
        <v>1</v>
      </c>
      <c r="V1" s="5">
        <f>SUM(E1:S1)</f>
        <v>21</v>
      </c>
      <c r="X1" s="78">
        <v>23</v>
      </c>
      <c r="AM1" s="104" t="s">
        <v>10</v>
      </c>
      <c r="AN1" s="105"/>
    </row>
    <row r="2" spans="1:40" x14ac:dyDescent="0.25">
      <c r="X2" s="2">
        <f t="shared" ref="X2:AL2" si="0">COUNTIF(E6:E28,E1)</f>
        <v>18</v>
      </c>
      <c r="Y2" s="2">
        <f t="shared" si="0"/>
        <v>5</v>
      </c>
      <c r="Z2" s="2">
        <f t="shared" si="0"/>
        <v>19</v>
      </c>
      <c r="AA2" s="2">
        <f t="shared" si="0"/>
        <v>6</v>
      </c>
      <c r="AB2" s="2">
        <f t="shared" si="0"/>
        <v>7</v>
      </c>
      <c r="AC2" s="2">
        <f t="shared" si="0"/>
        <v>13</v>
      </c>
      <c r="AD2" s="2">
        <f t="shared" si="0"/>
        <v>19</v>
      </c>
      <c r="AE2" s="2">
        <f t="shared" si="0"/>
        <v>7</v>
      </c>
      <c r="AF2" s="2">
        <f t="shared" si="0"/>
        <v>15</v>
      </c>
      <c r="AG2" s="2">
        <f t="shared" si="0"/>
        <v>9</v>
      </c>
      <c r="AH2" s="2">
        <f t="shared" si="0"/>
        <v>8</v>
      </c>
      <c r="AI2" s="2">
        <f t="shared" si="0"/>
        <v>3</v>
      </c>
      <c r="AJ2" s="2">
        <f t="shared" si="0"/>
        <v>7</v>
      </c>
      <c r="AK2" s="2">
        <f t="shared" si="0"/>
        <v>0</v>
      </c>
      <c r="AL2" s="2">
        <f t="shared" si="0"/>
        <v>5</v>
      </c>
      <c r="AM2" s="104" t="s">
        <v>11</v>
      </c>
      <c r="AN2" s="105"/>
    </row>
    <row r="3" spans="1:40" x14ac:dyDescent="0.25">
      <c r="A3" s="87" t="s">
        <v>0</v>
      </c>
      <c r="B3" s="87" t="s">
        <v>1</v>
      </c>
      <c r="C3" s="87" t="s">
        <v>3</v>
      </c>
      <c r="D3" s="87" t="s">
        <v>36</v>
      </c>
      <c r="E3" s="90" t="s">
        <v>6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3" t="s">
        <v>4</v>
      </c>
      <c r="U3" s="93" t="s">
        <v>5</v>
      </c>
      <c r="V3" s="87" t="s">
        <v>7</v>
      </c>
      <c r="X3" s="2">
        <f t="shared" ref="X3:AH3" si="1">$X$1-X2-X5-X4</f>
        <v>1</v>
      </c>
      <c r="Y3" s="2">
        <f t="shared" si="1"/>
        <v>17</v>
      </c>
      <c r="Z3" s="2">
        <f t="shared" si="1"/>
        <v>1</v>
      </c>
      <c r="AA3" s="2">
        <f t="shared" si="1"/>
        <v>17</v>
      </c>
      <c r="AB3" s="2">
        <f t="shared" si="1"/>
        <v>6</v>
      </c>
      <c r="AC3" s="2">
        <f t="shared" si="1"/>
        <v>1</v>
      </c>
      <c r="AD3" s="2">
        <f t="shared" si="1"/>
        <v>3</v>
      </c>
      <c r="AE3" s="2">
        <f t="shared" si="1"/>
        <v>6</v>
      </c>
      <c r="AF3" s="2">
        <f t="shared" si="1"/>
        <v>4</v>
      </c>
      <c r="AG3" s="2">
        <f t="shared" si="1"/>
        <v>4</v>
      </c>
      <c r="AH3" s="2">
        <f t="shared" si="1"/>
        <v>15</v>
      </c>
      <c r="AI3" s="2">
        <f t="shared" ref="AI3" si="2">$X$1-AI2-AI5-AI4</f>
        <v>13</v>
      </c>
      <c r="AJ3" s="2">
        <f t="shared" ref="AJ3" si="3">$X$1-AJ2-AJ5-AJ4</f>
        <v>13</v>
      </c>
      <c r="AK3" s="2">
        <f t="shared" ref="AK3" si="4">$X$1-AK2-AK5-AK4</f>
        <v>19</v>
      </c>
      <c r="AL3" s="2">
        <f t="shared" ref="AL3" si="5">$X$1-AL2-AL5-AL4</f>
        <v>13</v>
      </c>
      <c r="AM3" s="104" t="s">
        <v>12</v>
      </c>
      <c r="AN3" s="105"/>
    </row>
    <row r="4" spans="1:40" x14ac:dyDescent="0.25">
      <c r="A4" s="88"/>
      <c r="B4" s="88"/>
      <c r="C4" s="88"/>
      <c r="D4" s="8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94"/>
      <c r="U4" s="94"/>
      <c r="V4" s="88"/>
      <c r="X4" s="2">
        <f t="shared" ref="X4:AL4" si="6">COUNTIF(E6:E28,"=N  ")</f>
        <v>0</v>
      </c>
      <c r="Y4" s="2">
        <f t="shared" si="6"/>
        <v>0</v>
      </c>
      <c r="Z4" s="2">
        <f t="shared" si="6"/>
        <v>0</v>
      </c>
      <c r="AA4" s="2">
        <f t="shared" si="6"/>
        <v>0</v>
      </c>
      <c r="AB4" s="2">
        <f t="shared" si="6"/>
        <v>0</v>
      </c>
      <c r="AC4" s="2">
        <f t="shared" si="6"/>
        <v>0</v>
      </c>
      <c r="AD4" s="2">
        <f t="shared" si="6"/>
        <v>0</v>
      </c>
      <c r="AE4" s="2">
        <f t="shared" si="6"/>
        <v>0</v>
      </c>
      <c r="AF4" s="2">
        <f t="shared" si="6"/>
        <v>0</v>
      </c>
      <c r="AG4" s="2">
        <f t="shared" si="6"/>
        <v>0</v>
      </c>
      <c r="AH4" s="2">
        <f t="shared" si="6"/>
        <v>0</v>
      </c>
      <c r="AI4" s="2">
        <f t="shared" si="6"/>
        <v>0</v>
      </c>
      <c r="AJ4" s="2">
        <f t="shared" si="6"/>
        <v>0</v>
      </c>
      <c r="AK4" s="2">
        <f t="shared" si="6"/>
        <v>0</v>
      </c>
      <c r="AL4" s="2">
        <f t="shared" si="6"/>
        <v>0</v>
      </c>
      <c r="AM4" s="104" t="s">
        <v>9</v>
      </c>
      <c r="AN4" s="105"/>
    </row>
    <row r="5" spans="1:40" ht="15.75" thickBot="1" x14ac:dyDescent="0.3">
      <c r="A5" s="89"/>
      <c r="B5" s="89"/>
      <c r="C5" s="89"/>
      <c r="D5" s="89"/>
      <c r="E5" s="85">
        <v>1.1000000000000001</v>
      </c>
      <c r="F5" s="85">
        <v>1.2</v>
      </c>
      <c r="G5" s="85">
        <v>2</v>
      </c>
      <c r="H5" s="85">
        <v>3.1</v>
      </c>
      <c r="I5" s="85">
        <v>3.2</v>
      </c>
      <c r="J5" s="85">
        <v>4</v>
      </c>
      <c r="K5" s="85">
        <v>5.0999999999999996</v>
      </c>
      <c r="L5" s="85">
        <v>5.2</v>
      </c>
      <c r="M5" s="85">
        <v>6.1</v>
      </c>
      <c r="N5" s="85">
        <v>6.2</v>
      </c>
      <c r="O5" s="85">
        <v>7.1</v>
      </c>
      <c r="P5" s="85">
        <v>7.2</v>
      </c>
      <c r="Q5" s="85">
        <v>8.1</v>
      </c>
      <c r="R5" s="85">
        <v>8.1999999999999993</v>
      </c>
      <c r="S5" s="86">
        <v>8.3000000000000007</v>
      </c>
      <c r="T5" s="95"/>
      <c r="U5" s="95"/>
      <c r="V5" s="89"/>
      <c r="X5" s="2">
        <f t="shared" ref="X5:AL5" si="7">COUNTIF(E6:E28,"=0")</f>
        <v>4</v>
      </c>
      <c r="Y5" s="2">
        <f t="shared" si="7"/>
        <v>1</v>
      </c>
      <c r="Z5" s="2">
        <f t="shared" si="7"/>
        <v>3</v>
      </c>
      <c r="AA5" s="2">
        <f t="shared" si="7"/>
        <v>0</v>
      </c>
      <c r="AB5" s="2">
        <f t="shared" si="7"/>
        <v>10</v>
      </c>
      <c r="AC5" s="2">
        <f t="shared" si="7"/>
        <v>9</v>
      </c>
      <c r="AD5" s="2">
        <f t="shared" si="7"/>
        <v>1</v>
      </c>
      <c r="AE5" s="2">
        <f t="shared" si="7"/>
        <v>10</v>
      </c>
      <c r="AF5" s="2">
        <f t="shared" si="7"/>
        <v>4</v>
      </c>
      <c r="AG5" s="2">
        <f t="shared" si="7"/>
        <v>10</v>
      </c>
      <c r="AH5" s="2">
        <f t="shared" si="7"/>
        <v>0</v>
      </c>
      <c r="AI5" s="2">
        <f t="shared" si="7"/>
        <v>7</v>
      </c>
      <c r="AJ5" s="2">
        <f t="shared" si="7"/>
        <v>3</v>
      </c>
      <c r="AK5" s="2">
        <f t="shared" si="7"/>
        <v>4</v>
      </c>
      <c r="AL5" s="2">
        <f t="shared" si="7"/>
        <v>5</v>
      </c>
      <c r="AM5" s="104" t="s">
        <v>8</v>
      </c>
      <c r="AN5" s="105"/>
    </row>
    <row r="6" spans="1:40" x14ac:dyDescent="0.25">
      <c r="A6" s="1">
        <v>1</v>
      </c>
      <c r="B6" s="81" t="s">
        <v>58</v>
      </c>
      <c r="C6" s="2">
        <v>1</v>
      </c>
      <c r="D6" s="2" t="s">
        <v>56</v>
      </c>
      <c r="E6" s="82">
        <v>1</v>
      </c>
      <c r="F6" s="82">
        <v>3</v>
      </c>
      <c r="G6" s="82">
        <v>0</v>
      </c>
      <c r="H6" s="82">
        <v>2</v>
      </c>
      <c r="I6" s="82">
        <v>0</v>
      </c>
      <c r="J6" s="82">
        <v>0</v>
      </c>
      <c r="K6" s="82">
        <v>1</v>
      </c>
      <c r="L6" s="82">
        <v>0</v>
      </c>
      <c r="M6" s="82">
        <v>1</v>
      </c>
      <c r="N6" s="82">
        <v>1</v>
      </c>
      <c r="O6" s="82">
        <v>2</v>
      </c>
      <c r="P6" s="82">
        <v>0</v>
      </c>
      <c r="Q6" s="82">
        <v>1</v>
      </c>
      <c r="R6" s="82">
        <v>1</v>
      </c>
      <c r="S6" s="82">
        <v>1</v>
      </c>
      <c r="T6" s="79">
        <v>14</v>
      </c>
      <c r="U6" s="2">
        <v>4</v>
      </c>
      <c r="V6" s="6">
        <f>T6/$V$1*100</f>
        <v>66.666666666666657</v>
      </c>
    </row>
    <row r="7" spans="1:40" x14ac:dyDescent="0.25">
      <c r="A7" s="1">
        <v>2</v>
      </c>
      <c r="B7" s="81" t="s">
        <v>59</v>
      </c>
      <c r="C7" s="2">
        <v>1</v>
      </c>
      <c r="D7" s="2" t="s">
        <v>56</v>
      </c>
      <c r="E7" s="82">
        <v>0</v>
      </c>
      <c r="F7" s="82">
        <v>1</v>
      </c>
      <c r="G7" s="82">
        <v>1</v>
      </c>
      <c r="H7" s="82">
        <v>1</v>
      </c>
      <c r="I7" s="82">
        <v>0</v>
      </c>
      <c r="J7" s="82">
        <v>0</v>
      </c>
      <c r="K7" s="82">
        <v>0</v>
      </c>
      <c r="L7" s="82">
        <v>0</v>
      </c>
      <c r="M7" s="82">
        <v>1</v>
      </c>
      <c r="N7" s="82">
        <v>0</v>
      </c>
      <c r="O7" s="82">
        <v>1</v>
      </c>
      <c r="P7" s="82">
        <v>0</v>
      </c>
      <c r="Q7" s="82">
        <v>1</v>
      </c>
      <c r="R7" s="82">
        <v>1</v>
      </c>
      <c r="S7" s="82">
        <v>0</v>
      </c>
      <c r="T7" s="79">
        <v>7</v>
      </c>
      <c r="U7" s="2">
        <v>3</v>
      </c>
      <c r="V7" s="6">
        <f t="shared" ref="V7:V27" si="8">T7/$V$1*100</f>
        <v>33.333333333333329</v>
      </c>
      <c r="X7" s="72" t="s">
        <v>13</v>
      </c>
      <c r="Y7" s="14">
        <f>COUNTIF(U6:U28,"=2")</f>
        <v>1</v>
      </c>
      <c r="Z7" s="15">
        <f>Y7/$X$1*100</f>
        <v>4.3478260869565215</v>
      </c>
    </row>
    <row r="8" spans="1:40" x14ac:dyDescent="0.25">
      <c r="A8" s="1">
        <v>3</v>
      </c>
      <c r="B8" s="81" t="s">
        <v>60</v>
      </c>
      <c r="C8" s="2">
        <v>1</v>
      </c>
      <c r="D8" s="2" t="s">
        <v>56</v>
      </c>
      <c r="E8" s="82">
        <v>1</v>
      </c>
      <c r="F8" s="82" t="s">
        <v>57</v>
      </c>
      <c r="G8" s="82">
        <v>1</v>
      </c>
      <c r="H8" s="82" t="s">
        <v>57</v>
      </c>
      <c r="I8" s="82" t="s">
        <v>57</v>
      </c>
      <c r="J8" s="82">
        <v>1</v>
      </c>
      <c r="K8" s="82">
        <v>1</v>
      </c>
      <c r="L8" s="82">
        <v>1</v>
      </c>
      <c r="M8" s="82" t="s">
        <v>57</v>
      </c>
      <c r="N8" s="82" t="s">
        <v>57</v>
      </c>
      <c r="O8" s="82">
        <v>2</v>
      </c>
      <c r="P8" s="82">
        <v>0</v>
      </c>
      <c r="Q8" s="82">
        <v>0</v>
      </c>
      <c r="R8" s="82">
        <v>0</v>
      </c>
      <c r="S8" s="82">
        <v>0</v>
      </c>
      <c r="T8" s="79">
        <v>7</v>
      </c>
      <c r="U8" s="2">
        <v>3</v>
      </c>
      <c r="V8" s="6">
        <f t="shared" si="8"/>
        <v>33.333333333333329</v>
      </c>
      <c r="X8" s="73" t="s">
        <v>14</v>
      </c>
      <c r="Y8" s="8">
        <f>COUNTIF(U6:U28,"=3")</f>
        <v>17</v>
      </c>
      <c r="Z8" s="13">
        <f>Y8/$X$1*100</f>
        <v>73.91304347826086</v>
      </c>
    </row>
    <row r="9" spans="1:40" x14ac:dyDescent="0.25">
      <c r="A9" s="1">
        <v>4</v>
      </c>
      <c r="B9" s="81" t="s">
        <v>61</v>
      </c>
      <c r="C9" s="2">
        <v>2</v>
      </c>
      <c r="D9" s="2" t="s">
        <v>56</v>
      </c>
      <c r="E9" s="82">
        <v>1</v>
      </c>
      <c r="F9" s="82">
        <v>2</v>
      </c>
      <c r="G9" s="82">
        <v>1</v>
      </c>
      <c r="H9" s="82">
        <v>2</v>
      </c>
      <c r="I9" s="82">
        <v>1</v>
      </c>
      <c r="J9" s="82">
        <v>1</v>
      </c>
      <c r="K9" s="82">
        <v>1</v>
      </c>
      <c r="L9" s="82">
        <v>0</v>
      </c>
      <c r="M9" s="82">
        <v>1</v>
      </c>
      <c r="N9" s="82">
        <v>1</v>
      </c>
      <c r="O9" s="82">
        <v>2</v>
      </c>
      <c r="P9" s="82">
        <v>0</v>
      </c>
      <c r="Q9" s="82">
        <v>1</v>
      </c>
      <c r="R9" s="82">
        <v>1</v>
      </c>
      <c r="S9" s="82">
        <v>1</v>
      </c>
      <c r="T9" s="79">
        <v>16</v>
      </c>
      <c r="U9" s="2">
        <v>4</v>
      </c>
      <c r="V9" s="6">
        <f t="shared" si="8"/>
        <v>76.19047619047619</v>
      </c>
      <c r="X9" s="74" t="s">
        <v>15</v>
      </c>
      <c r="Y9" s="11">
        <f>COUNTIF(U6:U28,"=4")</f>
        <v>5</v>
      </c>
      <c r="Z9" s="12">
        <f>Y9/$X$1*100</f>
        <v>21.739130434782609</v>
      </c>
    </row>
    <row r="10" spans="1:40" x14ac:dyDescent="0.25">
      <c r="A10" s="1">
        <v>5</v>
      </c>
      <c r="B10" s="81" t="s">
        <v>62</v>
      </c>
      <c r="C10" s="2">
        <v>2</v>
      </c>
      <c r="D10" s="2" t="s">
        <v>56</v>
      </c>
      <c r="E10" s="82">
        <v>1</v>
      </c>
      <c r="F10" s="82">
        <v>2</v>
      </c>
      <c r="G10" s="82">
        <v>1</v>
      </c>
      <c r="H10" s="82">
        <v>1</v>
      </c>
      <c r="I10" s="82" t="s">
        <v>57</v>
      </c>
      <c r="J10" s="82">
        <v>1</v>
      </c>
      <c r="K10" s="82">
        <v>1</v>
      </c>
      <c r="L10" s="82" t="s">
        <v>57</v>
      </c>
      <c r="M10" s="82">
        <v>1</v>
      </c>
      <c r="N10" s="82">
        <v>1</v>
      </c>
      <c r="O10" s="82" t="s">
        <v>57</v>
      </c>
      <c r="P10" s="82" t="s">
        <v>57</v>
      </c>
      <c r="Q10" s="82" t="s">
        <v>57</v>
      </c>
      <c r="R10" s="82" t="s">
        <v>57</v>
      </c>
      <c r="S10" s="82" t="s">
        <v>57</v>
      </c>
      <c r="T10" s="79">
        <v>9</v>
      </c>
      <c r="U10" s="2">
        <v>3</v>
      </c>
      <c r="V10" s="6">
        <f t="shared" si="8"/>
        <v>42.857142857142854</v>
      </c>
      <c r="X10" s="75" t="s">
        <v>16</v>
      </c>
      <c r="Y10" s="9">
        <f>COUNTIF(U6:U28,"=5")</f>
        <v>0</v>
      </c>
      <c r="Z10" s="10">
        <f>Y10/$X$1*100</f>
        <v>0</v>
      </c>
    </row>
    <row r="11" spans="1:40" x14ac:dyDescent="0.25">
      <c r="A11" s="1">
        <v>6</v>
      </c>
      <c r="B11" s="81" t="s">
        <v>63</v>
      </c>
      <c r="C11" s="2">
        <v>1</v>
      </c>
      <c r="D11" s="2" t="s">
        <v>56</v>
      </c>
      <c r="E11" s="82">
        <v>1</v>
      </c>
      <c r="F11" s="82">
        <v>2</v>
      </c>
      <c r="G11" s="82">
        <v>1</v>
      </c>
      <c r="H11" s="82">
        <v>1</v>
      </c>
      <c r="I11" s="82" t="s">
        <v>57</v>
      </c>
      <c r="J11" s="82">
        <v>1</v>
      </c>
      <c r="K11" s="82">
        <v>1</v>
      </c>
      <c r="L11" s="82">
        <v>1</v>
      </c>
      <c r="M11" s="82" t="s">
        <v>57</v>
      </c>
      <c r="N11" s="82" t="s">
        <v>57</v>
      </c>
      <c r="O11" s="82" t="s">
        <v>57</v>
      </c>
      <c r="P11" s="82" t="s">
        <v>57</v>
      </c>
      <c r="Q11" s="82" t="s">
        <v>57</v>
      </c>
      <c r="R11" s="82" t="s">
        <v>57</v>
      </c>
      <c r="S11" s="82" t="s">
        <v>57</v>
      </c>
      <c r="T11" s="79">
        <v>8</v>
      </c>
      <c r="U11" s="2">
        <v>3</v>
      </c>
      <c r="V11" s="6">
        <f t="shared" si="8"/>
        <v>38.095238095238095</v>
      </c>
    </row>
    <row r="12" spans="1:40" x14ac:dyDescent="0.25">
      <c r="A12" s="1">
        <v>7</v>
      </c>
      <c r="B12" s="81" t="s">
        <v>64</v>
      </c>
      <c r="C12" s="2">
        <v>1</v>
      </c>
      <c r="D12" s="2" t="s">
        <v>56</v>
      </c>
      <c r="E12" s="82">
        <v>1</v>
      </c>
      <c r="F12" s="82" t="s">
        <v>57</v>
      </c>
      <c r="G12" s="82">
        <v>1</v>
      </c>
      <c r="H12" s="82">
        <v>1</v>
      </c>
      <c r="I12" s="82">
        <v>1</v>
      </c>
      <c r="J12" s="82">
        <v>1</v>
      </c>
      <c r="K12" s="82">
        <v>1</v>
      </c>
      <c r="L12" s="82">
        <v>0</v>
      </c>
      <c r="M12" s="82">
        <v>1</v>
      </c>
      <c r="N12" s="82">
        <v>1</v>
      </c>
      <c r="O12" s="82" t="s">
        <v>57</v>
      </c>
      <c r="P12" s="82" t="s">
        <v>57</v>
      </c>
      <c r="Q12" s="82" t="s">
        <v>57</v>
      </c>
      <c r="R12" s="82" t="s">
        <v>57</v>
      </c>
      <c r="S12" s="82" t="s">
        <v>57</v>
      </c>
      <c r="T12" s="79">
        <v>8</v>
      </c>
      <c r="U12" s="2">
        <v>3</v>
      </c>
      <c r="V12" s="6">
        <f t="shared" si="8"/>
        <v>38.095238095238095</v>
      </c>
      <c r="X12" s="99" t="s">
        <v>53</v>
      </c>
      <c r="Y12" s="99"/>
      <c r="Z12" s="71">
        <f>COUNTIF(V6:V28,100)</f>
        <v>0</v>
      </c>
    </row>
    <row r="13" spans="1:40" x14ac:dyDescent="0.25">
      <c r="A13" s="1">
        <v>8</v>
      </c>
      <c r="B13" s="81" t="s">
        <v>65</v>
      </c>
      <c r="C13" s="2">
        <v>1</v>
      </c>
      <c r="D13" s="2" t="s">
        <v>56</v>
      </c>
      <c r="E13" s="82">
        <v>1</v>
      </c>
      <c r="F13" s="82" t="s">
        <v>57</v>
      </c>
      <c r="G13" s="82">
        <v>1</v>
      </c>
      <c r="H13" s="82" t="s">
        <v>57</v>
      </c>
      <c r="I13" s="82">
        <v>0</v>
      </c>
      <c r="J13" s="82">
        <v>0</v>
      </c>
      <c r="K13" s="82" t="s">
        <v>57</v>
      </c>
      <c r="L13" s="82" t="s">
        <v>57</v>
      </c>
      <c r="M13" s="82">
        <v>1</v>
      </c>
      <c r="N13" s="82">
        <v>1</v>
      </c>
      <c r="O13" s="82" t="s">
        <v>57</v>
      </c>
      <c r="P13" s="82" t="s">
        <v>57</v>
      </c>
      <c r="Q13" s="82">
        <v>1</v>
      </c>
      <c r="R13" s="82">
        <v>2</v>
      </c>
      <c r="S13" s="82">
        <v>1</v>
      </c>
      <c r="T13" s="79">
        <v>8</v>
      </c>
      <c r="U13" s="2">
        <v>3</v>
      </c>
      <c r="V13" s="6">
        <f t="shared" si="8"/>
        <v>38.095238095238095</v>
      </c>
      <c r="X13" s="100" t="s">
        <v>17</v>
      </c>
      <c r="Y13" s="101"/>
      <c r="Z13" s="7">
        <f>SUM(Y8:Y10)/$X$1*100</f>
        <v>95.652173913043484</v>
      </c>
    </row>
    <row r="14" spans="1:40" x14ac:dyDescent="0.25">
      <c r="A14" s="1">
        <v>9</v>
      </c>
      <c r="B14" s="81" t="s">
        <v>66</v>
      </c>
      <c r="C14" s="2">
        <v>1</v>
      </c>
      <c r="D14" s="2" t="s">
        <v>56</v>
      </c>
      <c r="E14" s="82">
        <v>1</v>
      </c>
      <c r="F14" s="82">
        <v>1</v>
      </c>
      <c r="G14" s="82">
        <v>1</v>
      </c>
      <c r="H14" s="82">
        <v>2</v>
      </c>
      <c r="I14" s="82">
        <v>1</v>
      </c>
      <c r="J14" s="82">
        <v>1</v>
      </c>
      <c r="K14" s="82">
        <v>1</v>
      </c>
      <c r="L14" s="82" t="s">
        <v>57</v>
      </c>
      <c r="M14" s="82">
        <v>1</v>
      </c>
      <c r="N14" s="82">
        <v>1</v>
      </c>
      <c r="O14" s="82">
        <v>2</v>
      </c>
      <c r="P14" s="82">
        <v>1</v>
      </c>
      <c r="Q14" s="82" t="s">
        <v>57</v>
      </c>
      <c r="R14" s="82" t="s">
        <v>57</v>
      </c>
      <c r="S14" s="82" t="s">
        <v>57</v>
      </c>
      <c r="T14" s="79">
        <v>13</v>
      </c>
      <c r="U14" s="2">
        <v>4</v>
      </c>
      <c r="V14" s="6">
        <f t="shared" si="8"/>
        <v>61.904761904761905</v>
      </c>
      <c r="X14" s="100" t="s">
        <v>31</v>
      </c>
      <c r="Y14" s="101"/>
      <c r="Z14" s="7">
        <f>SUM(Y9:Y10)/$X$1*100</f>
        <v>21.739130434782609</v>
      </c>
    </row>
    <row r="15" spans="1:40" x14ac:dyDescent="0.25">
      <c r="A15" s="1">
        <v>10</v>
      </c>
      <c r="B15" s="81" t="s">
        <v>67</v>
      </c>
      <c r="C15" s="2">
        <v>2</v>
      </c>
      <c r="D15" s="2" t="s">
        <v>56</v>
      </c>
      <c r="E15" s="82">
        <v>0</v>
      </c>
      <c r="F15" s="82">
        <v>0</v>
      </c>
      <c r="G15" s="82">
        <v>1</v>
      </c>
      <c r="H15" s="82">
        <v>1</v>
      </c>
      <c r="I15" s="82">
        <v>1</v>
      </c>
      <c r="J15" s="82">
        <v>1</v>
      </c>
      <c r="K15" s="82" t="s">
        <v>57</v>
      </c>
      <c r="L15" s="82">
        <v>1</v>
      </c>
      <c r="M15" s="82">
        <v>1</v>
      </c>
      <c r="N15" s="82">
        <v>0</v>
      </c>
      <c r="O15" s="82">
        <v>1</v>
      </c>
      <c r="P15" s="82" t="s">
        <v>57</v>
      </c>
      <c r="Q15" s="82" t="s">
        <v>57</v>
      </c>
      <c r="R15" s="82" t="s">
        <v>57</v>
      </c>
      <c r="S15" s="82" t="s">
        <v>57</v>
      </c>
      <c r="T15" s="79">
        <v>7</v>
      </c>
      <c r="U15" s="2">
        <v>3</v>
      </c>
      <c r="V15" s="6">
        <f t="shared" si="8"/>
        <v>33.333333333333329</v>
      </c>
      <c r="X15" s="100" t="s">
        <v>28</v>
      </c>
      <c r="Y15" s="101"/>
      <c r="Z15" s="7">
        <f>AVERAGE(T6:T28)</f>
        <v>9.0869565217391308</v>
      </c>
    </row>
    <row r="16" spans="1:40" x14ac:dyDescent="0.25">
      <c r="A16" s="1">
        <v>11</v>
      </c>
      <c r="B16" s="81" t="s">
        <v>68</v>
      </c>
      <c r="C16" s="2">
        <v>2</v>
      </c>
      <c r="D16" s="2" t="s">
        <v>56</v>
      </c>
      <c r="E16" s="82">
        <v>1</v>
      </c>
      <c r="F16" s="82">
        <v>2</v>
      </c>
      <c r="G16" s="82">
        <v>1</v>
      </c>
      <c r="H16" s="82">
        <v>1</v>
      </c>
      <c r="I16" s="82">
        <v>1</v>
      </c>
      <c r="J16" s="82">
        <v>1</v>
      </c>
      <c r="K16" s="82">
        <v>1</v>
      </c>
      <c r="L16" s="82">
        <v>1</v>
      </c>
      <c r="M16" s="82">
        <v>1</v>
      </c>
      <c r="N16" s="82">
        <v>0</v>
      </c>
      <c r="O16" s="82">
        <v>2</v>
      </c>
      <c r="P16" s="82">
        <v>0</v>
      </c>
      <c r="Q16" s="82">
        <v>1</v>
      </c>
      <c r="R16" s="82">
        <v>0</v>
      </c>
      <c r="S16" s="82">
        <v>0</v>
      </c>
      <c r="T16" s="79">
        <v>13</v>
      </c>
      <c r="U16" s="2">
        <v>4</v>
      </c>
      <c r="V16" s="6">
        <f t="shared" si="8"/>
        <v>61.904761904761905</v>
      </c>
      <c r="X16" s="100" t="s">
        <v>18</v>
      </c>
      <c r="Y16" s="101"/>
      <c r="Z16" s="7">
        <f>AVERAGE(U6:U28)</f>
        <v>3.1739130434782608</v>
      </c>
    </row>
    <row r="17" spans="1:27" x14ac:dyDescent="0.25">
      <c r="A17" s="1">
        <v>12</v>
      </c>
      <c r="B17" s="81" t="s">
        <v>69</v>
      </c>
      <c r="C17" s="2">
        <v>2</v>
      </c>
      <c r="D17" s="2" t="s">
        <v>56</v>
      </c>
      <c r="E17" s="82">
        <v>1</v>
      </c>
      <c r="F17" s="82">
        <v>2</v>
      </c>
      <c r="G17" s="82">
        <v>1</v>
      </c>
      <c r="H17" s="82">
        <v>1</v>
      </c>
      <c r="I17" s="82">
        <v>1</v>
      </c>
      <c r="J17" s="82">
        <v>0</v>
      </c>
      <c r="K17" s="82">
        <v>1</v>
      </c>
      <c r="L17" s="82">
        <v>0</v>
      </c>
      <c r="M17" s="82">
        <v>1</v>
      </c>
      <c r="N17" s="82">
        <v>0</v>
      </c>
      <c r="O17" s="82" t="s">
        <v>57</v>
      </c>
      <c r="P17" s="82" t="s">
        <v>57</v>
      </c>
      <c r="Q17" s="82" t="s">
        <v>57</v>
      </c>
      <c r="R17" s="82" t="s">
        <v>57</v>
      </c>
      <c r="S17" s="82" t="s">
        <v>57</v>
      </c>
      <c r="T17" s="79">
        <v>8</v>
      </c>
      <c r="U17" s="2">
        <v>3</v>
      </c>
      <c r="V17" s="6">
        <f t="shared" si="8"/>
        <v>38.095238095238095</v>
      </c>
      <c r="X17" s="100" t="s">
        <v>54</v>
      </c>
      <c r="Y17" s="101"/>
      <c r="Z17" s="7">
        <f>AVERAGE(V6:V28)</f>
        <v>43.271221532091097</v>
      </c>
    </row>
    <row r="18" spans="1:27" x14ac:dyDescent="0.25">
      <c r="A18" s="1">
        <v>13</v>
      </c>
      <c r="B18" s="81" t="s">
        <v>70</v>
      </c>
      <c r="C18" s="2">
        <v>1</v>
      </c>
      <c r="D18" s="2" t="s">
        <v>56</v>
      </c>
      <c r="E18" s="82" t="s">
        <v>57</v>
      </c>
      <c r="F18" s="82">
        <v>2</v>
      </c>
      <c r="G18" s="82">
        <v>1</v>
      </c>
      <c r="H18" s="82" t="s">
        <v>57</v>
      </c>
      <c r="I18" s="82">
        <v>0</v>
      </c>
      <c r="J18" s="82">
        <v>0</v>
      </c>
      <c r="K18" s="82">
        <v>1</v>
      </c>
      <c r="L18" s="82">
        <v>0</v>
      </c>
      <c r="M18" s="82">
        <v>0</v>
      </c>
      <c r="N18" s="82">
        <v>0</v>
      </c>
      <c r="O18" s="82">
        <v>1</v>
      </c>
      <c r="P18" s="82" t="s">
        <v>57</v>
      </c>
      <c r="Q18" s="82">
        <v>1</v>
      </c>
      <c r="R18" s="82">
        <v>1</v>
      </c>
      <c r="S18" s="82">
        <v>1</v>
      </c>
      <c r="T18" s="79">
        <v>8</v>
      </c>
      <c r="U18" s="2">
        <v>3</v>
      </c>
      <c r="V18" s="6">
        <f t="shared" si="8"/>
        <v>38.095238095238095</v>
      </c>
    </row>
    <row r="19" spans="1:27" x14ac:dyDescent="0.25">
      <c r="A19" s="1">
        <v>14</v>
      </c>
      <c r="B19" s="81" t="s">
        <v>71</v>
      </c>
      <c r="C19" s="2">
        <v>2</v>
      </c>
      <c r="D19" s="2" t="s">
        <v>56</v>
      </c>
      <c r="E19" s="82">
        <v>1</v>
      </c>
      <c r="F19" s="82" t="s">
        <v>57</v>
      </c>
      <c r="G19" s="82">
        <v>0</v>
      </c>
      <c r="H19" s="82">
        <v>1</v>
      </c>
      <c r="I19" s="82">
        <v>1</v>
      </c>
      <c r="J19" s="82">
        <v>0</v>
      </c>
      <c r="K19" s="82">
        <v>1</v>
      </c>
      <c r="L19" s="82">
        <v>0</v>
      </c>
      <c r="M19" s="82">
        <v>1</v>
      </c>
      <c r="N19" s="82">
        <v>1</v>
      </c>
      <c r="O19" s="82">
        <v>2</v>
      </c>
      <c r="P19" s="82">
        <v>1</v>
      </c>
      <c r="Q19" s="82" t="s">
        <v>57</v>
      </c>
      <c r="R19" s="82" t="s">
        <v>57</v>
      </c>
      <c r="S19" s="82" t="s">
        <v>57</v>
      </c>
      <c r="T19" s="79">
        <v>9</v>
      </c>
      <c r="U19" s="2">
        <v>3</v>
      </c>
      <c r="V19" s="6">
        <f t="shared" si="8"/>
        <v>42.857142857142854</v>
      </c>
      <c r="X19" s="96" t="s">
        <v>52</v>
      </c>
      <c r="Y19" s="97"/>
      <c r="Z19" s="70" t="s">
        <v>51</v>
      </c>
      <c r="AA19" s="70" t="s">
        <v>50</v>
      </c>
    </row>
    <row r="20" spans="1:27" x14ac:dyDescent="0.25">
      <c r="A20" s="1">
        <v>15</v>
      </c>
      <c r="B20" s="81" t="s">
        <v>72</v>
      </c>
      <c r="C20" s="2">
        <v>1</v>
      </c>
      <c r="D20" s="2" t="s">
        <v>56</v>
      </c>
      <c r="E20" s="82">
        <v>0</v>
      </c>
      <c r="F20" s="82" t="s">
        <v>57</v>
      </c>
      <c r="G20" s="82" t="s">
        <v>57</v>
      </c>
      <c r="H20" s="82" t="s">
        <v>57</v>
      </c>
      <c r="I20" s="82" t="s">
        <v>57</v>
      </c>
      <c r="J20" s="82" t="s">
        <v>57</v>
      </c>
      <c r="K20" s="82" t="s">
        <v>57</v>
      </c>
      <c r="L20" s="82" t="s">
        <v>57</v>
      </c>
      <c r="M20" s="82" t="s">
        <v>57</v>
      </c>
      <c r="N20" s="82" t="s">
        <v>57</v>
      </c>
      <c r="O20" s="82" t="s">
        <v>57</v>
      </c>
      <c r="P20" s="82" t="s">
        <v>57</v>
      </c>
      <c r="Q20" s="82" t="s">
        <v>57</v>
      </c>
      <c r="R20" s="82" t="s">
        <v>57</v>
      </c>
      <c r="S20" s="82" t="s">
        <v>57</v>
      </c>
      <c r="T20" s="79">
        <v>0</v>
      </c>
      <c r="U20" s="2">
        <v>2</v>
      </c>
      <c r="V20" s="6">
        <f t="shared" si="8"/>
        <v>0</v>
      </c>
      <c r="X20" s="104" t="s">
        <v>45</v>
      </c>
      <c r="Y20" s="106"/>
      <c r="Z20" s="76">
        <f>COUNTIF(V6:V28,"&gt;=85")</f>
        <v>0</v>
      </c>
      <c r="AA20" s="76">
        <f>Z20/X1*100</f>
        <v>0</v>
      </c>
    </row>
    <row r="21" spans="1:27" x14ac:dyDescent="0.25">
      <c r="A21" s="1">
        <v>16</v>
      </c>
      <c r="B21" s="81" t="s">
        <v>73</v>
      </c>
      <c r="C21" s="2">
        <v>1</v>
      </c>
      <c r="D21" s="2" t="s">
        <v>56</v>
      </c>
      <c r="E21" s="82">
        <v>1</v>
      </c>
      <c r="F21" s="82">
        <v>1</v>
      </c>
      <c r="G21" s="82">
        <v>1</v>
      </c>
      <c r="H21" s="82">
        <v>2</v>
      </c>
      <c r="I21" s="82">
        <v>0</v>
      </c>
      <c r="J21" s="82">
        <v>1</v>
      </c>
      <c r="K21" s="82">
        <v>1</v>
      </c>
      <c r="L21" s="82">
        <v>0</v>
      </c>
      <c r="M21" s="82" t="s">
        <v>57</v>
      </c>
      <c r="N21" s="82" t="s">
        <v>57</v>
      </c>
      <c r="O21" s="82" t="s">
        <v>57</v>
      </c>
      <c r="P21" s="82" t="s">
        <v>57</v>
      </c>
      <c r="Q21" s="82" t="s">
        <v>57</v>
      </c>
      <c r="R21" s="82" t="s">
        <v>57</v>
      </c>
      <c r="S21" s="82" t="s">
        <v>57</v>
      </c>
      <c r="T21" s="79">
        <v>7</v>
      </c>
      <c r="U21" s="2">
        <v>3</v>
      </c>
      <c r="V21" s="6">
        <f t="shared" si="8"/>
        <v>33.333333333333329</v>
      </c>
      <c r="X21" s="104" t="s">
        <v>46</v>
      </c>
      <c r="Y21" s="105"/>
      <c r="Z21" s="76">
        <f>COUNTIF(V6:V28,"&gt;=75")-Z20</f>
        <v>2</v>
      </c>
      <c r="AA21" s="76">
        <f>Z21/X1*100</f>
        <v>8.695652173913043</v>
      </c>
    </row>
    <row r="22" spans="1:27" x14ac:dyDescent="0.25">
      <c r="A22" s="1">
        <v>17</v>
      </c>
      <c r="B22" s="81" t="s">
        <v>74</v>
      </c>
      <c r="C22" s="2">
        <v>2</v>
      </c>
      <c r="D22" s="2" t="s">
        <v>56</v>
      </c>
      <c r="E22" s="82">
        <v>0</v>
      </c>
      <c r="F22" s="82">
        <v>1</v>
      </c>
      <c r="G22" s="82">
        <v>1</v>
      </c>
      <c r="H22" s="82">
        <v>1</v>
      </c>
      <c r="I22" s="82">
        <v>0</v>
      </c>
      <c r="J22" s="82">
        <v>1</v>
      </c>
      <c r="K22" s="82">
        <v>1</v>
      </c>
      <c r="L22" s="82">
        <v>1</v>
      </c>
      <c r="M22" s="82">
        <v>0</v>
      </c>
      <c r="N22" s="82">
        <v>0</v>
      </c>
      <c r="O22" s="82">
        <v>1</v>
      </c>
      <c r="P22" s="82">
        <v>0</v>
      </c>
      <c r="Q22" s="82">
        <v>0</v>
      </c>
      <c r="R22" s="82">
        <v>0</v>
      </c>
      <c r="S22" s="82">
        <v>0</v>
      </c>
      <c r="T22" s="79">
        <v>7</v>
      </c>
      <c r="U22" s="2">
        <v>3</v>
      </c>
      <c r="V22" s="6">
        <f t="shared" si="8"/>
        <v>33.333333333333329</v>
      </c>
      <c r="X22" s="104" t="s">
        <v>47</v>
      </c>
      <c r="Y22" s="106"/>
      <c r="Z22" s="76">
        <f>COUNTIF(V6:V28,"&gt;=65")-Z21-Z20</f>
        <v>1</v>
      </c>
      <c r="AA22" s="76">
        <f>Z22/X1*100</f>
        <v>4.3478260869565215</v>
      </c>
    </row>
    <row r="23" spans="1:27" x14ac:dyDescent="0.25">
      <c r="A23" s="1">
        <v>18</v>
      </c>
      <c r="B23" s="81" t="s">
        <v>75</v>
      </c>
      <c r="C23" s="2">
        <v>2</v>
      </c>
      <c r="D23" s="2" t="s">
        <v>56</v>
      </c>
      <c r="E23" s="82">
        <v>1</v>
      </c>
      <c r="F23" s="82">
        <v>1</v>
      </c>
      <c r="G23" s="82">
        <v>1</v>
      </c>
      <c r="H23" s="82">
        <v>2</v>
      </c>
      <c r="I23" s="82">
        <v>0</v>
      </c>
      <c r="J23" s="82">
        <v>1</v>
      </c>
      <c r="K23" s="82">
        <v>1</v>
      </c>
      <c r="L23" s="82">
        <v>0</v>
      </c>
      <c r="M23" s="82">
        <v>0</v>
      </c>
      <c r="N23" s="82">
        <v>0</v>
      </c>
      <c r="O23" s="82" t="s">
        <v>57</v>
      </c>
      <c r="P23" s="82" t="s">
        <v>57</v>
      </c>
      <c r="Q23" s="82" t="s">
        <v>57</v>
      </c>
      <c r="R23" s="82" t="s">
        <v>57</v>
      </c>
      <c r="S23" s="82" t="s">
        <v>57</v>
      </c>
      <c r="T23" s="79">
        <v>7</v>
      </c>
      <c r="U23" s="2">
        <v>3</v>
      </c>
      <c r="V23" s="6">
        <f t="shared" si="8"/>
        <v>33.333333333333329</v>
      </c>
      <c r="X23" s="104" t="s">
        <v>48</v>
      </c>
      <c r="Y23" s="106"/>
      <c r="Z23" s="76">
        <f>COUNTIF(V6:V28,"&gt;=50")-Z22-Z21-Z20</f>
        <v>3</v>
      </c>
      <c r="AA23" s="76">
        <f>Z23/X1*100</f>
        <v>13.043478260869565</v>
      </c>
    </row>
    <row r="24" spans="1:27" x14ac:dyDescent="0.25">
      <c r="A24" s="1">
        <v>19</v>
      </c>
      <c r="B24" s="81" t="s">
        <v>76</v>
      </c>
      <c r="C24" s="2">
        <v>2</v>
      </c>
      <c r="D24" s="2" t="s">
        <v>56</v>
      </c>
      <c r="E24" s="82">
        <v>1</v>
      </c>
      <c r="F24" s="82">
        <v>3</v>
      </c>
      <c r="G24" s="82">
        <v>1</v>
      </c>
      <c r="H24" s="82">
        <v>1</v>
      </c>
      <c r="I24" s="82">
        <v>0</v>
      </c>
      <c r="J24" s="82">
        <v>0</v>
      </c>
      <c r="K24" s="82">
        <v>1</v>
      </c>
      <c r="L24" s="82">
        <v>1</v>
      </c>
      <c r="M24" s="82">
        <v>1</v>
      </c>
      <c r="N24" s="82">
        <v>1</v>
      </c>
      <c r="O24" s="82">
        <v>2</v>
      </c>
      <c r="P24" s="82">
        <v>1</v>
      </c>
      <c r="Q24" s="82">
        <v>1</v>
      </c>
      <c r="R24" s="82">
        <v>2</v>
      </c>
      <c r="S24" s="82">
        <v>1</v>
      </c>
      <c r="T24" s="79">
        <v>17</v>
      </c>
      <c r="U24" s="2">
        <v>4</v>
      </c>
      <c r="V24" s="6">
        <f t="shared" si="8"/>
        <v>80.952380952380949</v>
      </c>
      <c r="X24" s="104" t="s">
        <v>49</v>
      </c>
      <c r="Y24" s="106"/>
      <c r="Z24" s="76">
        <f>COUNTIF(V6:V28,"&lt;50")</f>
        <v>17</v>
      </c>
      <c r="AA24" s="76">
        <f>Z24/X1*100</f>
        <v>73.91304347826086</v>
      </c>
    </row>
    <row r="25" spans="1:27" x14ac:dyDescent="0.25">
      <c r="A25" s="1">
        <v>20</v>
      </c>
      <c r="B25" s="81" t="s">
        <v>77</v>
      </c>
      <c r="C25" s="2">
        <v>1</v>
      </c>
      <c r="D25" s="2" t="s">
        <v>56</v>
      </c>
      <c r="E25" s="82">
        <v>1</v>
      </c>
      <c r="F25" s="82">
        <v>3</v>
      </c>
      <c r="G25" s="82">
        <v>1</v>
      </c>
      <c r="H25" s="82">
        <v>1</v>
      </c>
      <c r="I25" s="82" t="s">
        <v>57</v>
      </c>
      <c r="J25" s="82">
        <v>0</v>
      </c>
      <c r="K25" s="82">
        <v>1</v>
      </c>
      <c r="L25" s="82" t="s">
        <v>57</v>
      </c>
      <c r="M25" s="82">
        <v>1</v>
      </c>
      <c r="N25" s="82">
        <v>0</v>
      </c>
      <c r="O25" s="82" t="s">
        <v>57</v>
      </c>
      <c r="P25" s="82" t="s">
        <v>57</v>
      </c>
      <c r="Q25" s="82" t="s">
        <v>57</v>
      </c>
      <c r="R25" s="82" t="s">
        <v>57</v>
      </c>
      <c r="S25" s="82" t="s">
        <v>57</v>
      </c>
      <c r="T25" s="79">
        <v>8</v>
      </c>
      <c r="U25" s="2">
        <v>3</v>
      </c>
      <c r="V25" s="6">
        <f t="shared" si="8"/>
        <v>38.095238095238095</v>
      </c>
    </row>
    <row r="26" spans="1:27" x14ac:dyDescent="0.25">
      <c r="A26" s="1">
        <v>21</v>
      </c>
      <c r="B26" s="81" t="s">
        <v>78</v>
      </c>
      <c r="C26" s="2">
        <v>2</v>
      </c>
      <c r="D26" s="2" t="s">
        <v>56</v>
      </c>
      <c r="E26" s="82">
        <v>1</v>
      </c>
      <c r="F26" s="82">
        <v>2</v>
      </c>
      <c r="G26" s="82">
        <v>1</v>
      </c>
      <c r="H26" s="82">
        <v>1</v>
      </c>
      <c r="I26" s="82" t="s">
        <v>57</v>
      </c>
      <c r="J26" s="82">
        <v>1</v>
      </c>
      <c r="K26" s="82">
        <v>1</v>
      </c>
      <c r="L26" s="82" t="s">
        <v>57</v>
      </c>
      <c r="M26" s="82">
        <v>0</v>
      </c>
      <c r="N26" s="82">
        <v>0</v>
      </c>
      <c r="O26" s="82" t="s">
        <v>57</v>
      </c>
      <c r="P26" s="82" t="s">
        <v>57</v>
      </c>
      <c r="Q26" s="82" t="s">
        <v>57</v>
      </c>
      <c r="R26" s="82" t="s">
        <v>57</v>
      </c>
      <c r="S26" s="82" t="s">
        <v>57</v>
      </c>
      <c r="T26" s="79">
        <v>7</v>
      </c>
      <c r="U26" s="2">
        <v>3</v>
      </c>
      <c r="V26" s="6">
        <f t="shared" si="8"/>
        <v>33.333333333333329</v>
      </c>
    </row>
    <row r="27" spans="1:27" x14ac:dyDescent="0.25">
      <c r="A27" s="1">
        <v>22</v>
      </c>
      <c r="B27" s="81" t="s">
        <v>79</v>
      </c>
      <c r="C27" s="2">
        <v>2</v>
      </c>
      <c r="D27" s="2" t="s">
        <v>56</v>
      </c>
      <c r="E27" s="82">
        <v>1</v>
      </c>
      <c r="F27" s="82">
        <v>3</v>
      </c>
      <c r="G27" s="82">
        <v>0</v>
      </c>
      <c r="H27" s="82">
        <v>1</v>
      </c>
      <c r="I27" s="82">
        <v>0</v>
      </c>
      <c r="J27" s="82">
        <v>0</v>
      </c>
      <c r="K27" s="82">
        <v>1</v>
      </c>
      <c r="L27" s="82">
        <v>0</v>
      </c>
      <c r="M27" s="82">
        <v>1</v>
      </c>
      <c r="N27" s="82">
        <v>0</v>
      </c>
      <c r="O27" s="82">
        <v>2</v>
      </c>
      <c r="P27" s="82">
        <v>0</v>
      </c>
      <c r="Q27" s="82" t="s">
        <v>57</v>
      </c>
      <c r="R27" s="82" t="s">
        <v>57</v>
      </c>
      <c r="S27" s="82" t="s">
        <v>57</v>
      </c>
      <c r="T27" s="79">
        <v>9</v>
      </c>
      <c r="U27" s="2">
        <v>3</v>
      </c>
      <c r="V27" s="6">
        <f t="shared" si="8"/>
        <v>42.857142857142854</v>
      </c>
    </row>
    <row r="28" spans="1:27" x14ac:dyDescent="0.25">
      <c r="A28" s="1">
        <v>23</v>
      </c>
      <c r="B28" s="81" t="s">
        <v>80</v>
      </c>
      <c r="C28" s="2">
        <v>1</v>
      </c>
      <c r="D28" s="2" t="s">
        <v>56</v>
      </c>
      <c r="E28" s="82">
        <v>1</v>
      </c>
      <c r="F28" s="82">
        <v>3</v>
      </c>
      <c r="G28" s="82">
        <v>1</v>
      </c>
      <c r="H28" s="82">
        <v>2</v>
      </c>
      <c r="I28" s="82">
        <v>0</v>
      </c>
      <c r="J28" s="82">
        <v>1</v>
      </c>
      <c r="K28" s="82">
        <v>1</v>
      </c>
      <c r="L28" s="82">
        <v>1</v>
      </c>
      <c r="M28" s="82">
        <v>1</v>
      </c>
      <c r="N28" s="82">
        <v>1</v>
      </c>
      <c r="O28" s="82" t="s">
        <v>57</v>
      </c>
      <c r="P28" s="82" t="s">
        <v>57</v>
      </c>
      <c r="Q28" s="82">
        <v>0</v>
      </c>
      <c r="R28" s="82">
        <v>0</v>
      </c>
      <c r="S28" s="82">
        <v>0</v>
      </c>
      <c r="T28" s="79">
        <v>12</v>
      </c>
      <c r="U28" s="2">
        <v>3</v>
      </c>
      <c r="V28" s="6">
        <f t="shared" ref="V28" si="9">T28/$V$1*100</f>
        <v>57.142857142857139</v>
      </c>
    </row>
    <row r="29" spans="1:27" x14ac:dyDescent="0.25">
      <c r="A29" s="1"/>
      <c r="B29" s="1"/>
      <c r="C29" s="2"/>
      <c r="D29" s="2"/>
      <c r="E29" s="7">
        <f t="shared" ref="E29:S29" si="10">AVERAGE(E6:E28)/E1*100</f>
        <v>81.818181818181827</v>
      </c>
      <c r="F29" s="7">
        <f t="shared" si="10"/>
        <v>62.962962962962962</v>
      </c>
      <c r="G29" s="7">
        <f t="shared" si="10"/>
        <v>86.36363636363636</v>
      </c>
      <c r="H29" s="7">
        <f t="shared" si="10"/>
        <v>65.789473684210535</v>
      </c>
      <c r="I29" s="7">
        <f t="shared" si="10"/>
        <v>41.17647058823529</v>
      </c>
      <c r="J29" s="7">
        <f t="shared" si="10"/>
        <v>59.090909090909093</v>
      </c>
      <c r="K29" s="7">
        <f t="shared" si="10"/>
        <v>95</v>
      </c>
      <c r="L29" s="7">
        <f t="shared" si="10"/>
        <v>41.17647058823529</v>
      </c>
      <c r="M29" s="7">
        <f t="shared" si="10"/>
        <v>78.94736842105263</v>
      </c>
      <c r="N29" s="7">
        <f t="shared" si="10"/>
        <v>47.368421052631575</v>
      </c>
      <c r="O29" s="7">
        <f t="shared" si="10"/>
        <v>83.333333333333343</v>
      </c>
      <c r="P29" s="7">
        <f t="shared" si="10"/>
        <v>30</v>
      </c>
      <c r="Q29" s="7">
        <f t="shared" si="10"/>
        <v>70</v>
      </c>
      <c r="R29" s="7">
        <f t="shared" si="10"/>
        <v>26.666666666666668</v>
      </c>
      <c r="S29" s="7">
        <f t="shared" si="10"/>
        <v>50</v>
      </c>
      <c r="T29" s="35">
        <f>AVERAGE(T6:T28)</f>
        <v>9.0869565217391308</v>
      </c>
      <c r="U29" s="35">
        <f>AVERAGE(U6:U28)</f>
        <v>3.1739130434782608</v>
      </c>
      <c r="V29" s="35">
        <f>AVERAGE(V6:V28)</f>
        <v>43.271221532091097</v>
      </c>
      <c r="X29" s="27"/>
      <c r="Y29" s="27"/>
      <c r="Z29" s="27"/>
    </row>
    <row r="30" spans="1:27" s="27" customFormat="1" x14ac:dyDescent="0.25">
      <c r="C30" s="36"/>
      <c r="D30" s="36"/>
      <c r="T30" s="37"/>
      <c r="U30" s="36"/>
      <c r="X30"/>
      <c r="Y30"/>
      <c r="Z30"/>
    </row>
    <row r="31" spans="1:27" ht="322.5" customHeight="1" x14ac:dyDescent="0.25">
      <c r="E31" s="77" t="str">
        <f>'2'!B3</f>
        <v>1.1.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</v>
      </c>
      <c r="F31" s="77" t="str">
        <f>'2'!B4</f>
        <v>1.2. В модельных и реальных ситуациях выделять сущностные характеристики и основные виды деятельности людей, объяснять роль мотивов в деятельности человека. Выполнять несложные практические задания по анализу ситуаций, связанных с различными способами разрешения межличностных конфликтов; выражать собственное отношение к различным способам разрешения межличностных конфликтов</v>
      </c>
      <c r="G31" s="77" t="str">
        <f>'2'!B5</f>
        <v xml:space="preserve">2.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дисциплин. Использовать знания о биологическом и социальном в человеке для характеристики его природы </v>
      </c>
      <c r="H31" s="77" t="str">
        <f>'2'!B6</f>
        <v>3.1.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 развитие социального кругозора и формирование познавательного интереса к изучению общественных дисциплин</v>
      </c>
      <c r="I31" s="77" t="str">
        <f>'2'!B7</f>
        <v>3.2.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 развитие социального кругозора и формирование познавательного интереса к изучению общественных дисциплин</v>
      </c>
      <c r="J31" s="77" t="str">
        <f>'2'!B8</f>
        <v>4.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дисциплин. Использовать знания о биологическом и социальном в человеке для характеристики его природы</v>
      </c>
      <c r="K31" s="77" t="str">
        <f>'2'!B9</f>
        <v>5.1. Понимание основных принципов жизни общества, основ современных научных теорий общественного развития; формирование основ правосознания для соотнесения собственного поведения и поступков других людей с нравственными ценностями и нормами поведения, установленными законодательством Российской Федерации, убежденности в необходимости защищать правопорядок правовыми способами и средствами, умений реализовывать основные социальные роли в пределах своей дееспособности</v>
      </c>
      <c r="L31" s="77" t="str">
        <f>'2'!B10</f>
        <v>5.2. Развитие социального кругозора и формирование познавательного интереса к изучению общественных дисциплин. 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жизни. Наблюдать и характеризовать явления и события, происходящие в различных сферах общественной жизни</v>
      </c>
      <c r="M31" s="77" t="str">
        <f>'2'!B11</f>
        <v>6.1.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</v>
      </c>
      <c r="N31" s="77" t="str">
        <f>'2'!B12</f>
        <v>6.2. Выполнять несложные практические задания, основанные на ситуациях жизнедеятельности человека в разных сферах общества</v>
      </c>
      <c r="O31" s="77" t="str">
        <f>'2'!B13</f>
        <v>7.1.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 развитие социального кругозора и формирование познавательного интереса к изучению общественных дисциплин</v>
      </c>
      <c r="P31" s="77" t="str">
        <f>'2'!B14</f>
        <v>7.2. Находить, извлекать и осмысливать информацию различного характера, полученную из доступных источников (фотоизображений), 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</v>
      </c>
      <c r="Q31" s="77" t="str">
        <f>'2'!B15</f>
        <v>8.1. Формирование у обучающихся личностных представлений об основах российской гражданской идентичности, патриотизма, гражданственности, социальной ответственности, правового самосознания, толерантности, приверженности ценностям, закрепленным в Конституции Российской Федерации</v>
      </c>
      <c r="R31" s="77" t="str">
        <f>'2'!B16</f>
        <v>8.2. Формирование у обучающихся личностных представлений об основах российской гражданской идентичности, патриотизма, гражданственности, социальной ответственности, правового самосознания, толерантности, приверженности ценностям, закрепленным в Конституции Российской Федерации</v>
      </c>
      <c r="S31" s="77" t="str">
        <f>'2'!B17</f>
        <v>8.3. Характеризовать государственное устройство Российской Федерации, называть органы государственной власти страны; раскрывать достижения российского народа; осознавать значение патриотической позиции в укреплении нашего государства</v>
      </c>
    </row>
    <row r="38" spans="3:4" x14ac:dyDescent="0.25">
      <c r="C38"/>
      <c r="D38"/>
    </row>
    <row r="39" spans="3:4" x14ac:dyDescent="0.25">
      <c r="C39"/>
      <c r="D39"/>
    </row>
    <row r="40" spans="3:4" x14ac:dyDescent="0.25">
      <c r="C40"/>
      <c r="D40"/>
    </row>
    <row r="41" spans="3:4" x14ac:dyDescent="0.25">
      <c r="C41"/>
      <c r="D41"/>
    </row>
    <row r="43" spans="3:4" x14ac:dyDescent="0.25">
      <c r="C43"/>
      <c r="D43"/>
    </row>
    <row r="44" spans="3:4" x14ac:dyDescent="0.25">
      <c r="C44"/>
      <c r="D44"/>
    </row>
    <row r="46" spans="3:4" x14ac:dyDescent="0.25">
      <c r="C46"/>
      <c r="D46"/>
    </row>
    <row r="47" spans="3:4" x14ac:dyDescent="0.25">
      <c r="C47"/>
      <c r="D47"/>
    </row>
    <row r="48" spans="3:4" x14ac:dyDescent="0.25">
      <c r="C48"/>
      <c r="D48"/>
    </row>
  </sheetData>
  <mergeCells count="25">
    <mergeCell ref="X19:Y19"/>
    <mergeCell ref="X20:Y20"/>
    <mergeCell ref="X22:Y22"/>
    <mergeCell ref="X23:Y23"/>
    <mergeCell ref="X24:Y24"/>
    <mergeCell ref="X21:Y21"/>
    <mergeCell ref="X12:Y12"/>
    <mergeCell ref="AM1:AN1"/>
    <mergeCell ref="AM2:AN2"/>
    <mergeCell ref="AM3:AN3"/>
    <mergeCell ref="AM4:AN4"/>
    <mergeCell ref="AM5:AN5"/>
    <mergeCell ref="X13:Y13"/>
    <mergeCell ref="X14:Y14"/>
    <mergeCell ref="X15:Y15"/>
    <mergeCell ref="X16:Y16"/>
    <mergeCell ref="X17:Y17"/>
    <mergeCell ref="U3:U5"/>
    <mergeCell ref="V3:V5"/>
    <mergeCell ref="A3:A5"/>
    <mergeCell ref="B3:B5"/>
    <mergeCell ref="C3:C5"/>
    <mergeCell ref="D3:D5"/>
    <mergeCell ref="E3:S3"/>
    <mergeCell ref="T3:T5"/>
  </mergeCells>
  <conditionalFormatting sqref="E29:S29">
    <cfRule type="cellIs" dxfId="5" priority="5" operator="lessThan">
      <formula>50</formula>
    </cfRule>
    <cfRule type="cellIs" dxfId="4" priority="6" operator="lessThan">
      <formula>50</formula>
    </cfRule>
  </conditionalFormatting>
  <conditionalFormatting sqref="U6:U28">
    <cfRule type="cellIs" dxfId="3" priority="1" operator="equal">
      <formula>3</formula>
    </cfRule>
    <cfRule type="cellIs" dxfId="2" priority="2" operator="equal">
      <formula>4</formula>
    </cfRule>
    <cfRule type="cellIs" dxfId="1" priority="3" operator="equal">
      <formula>2</formula>
    </cfRule>
    <cfRule type="cellIs" dxfId="0" priority="4" operator="equal">
      <formula>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G9" sqref="G9"/>
    </sheetView>
  </sheetViews>
  <sheetFormatPr defaultRowHeight="15" x14ac:dyDescent="0.25"/>
  <cols>
    <col min="2" max="2" width="24" customWidth="1"/>
    <col min="3" max="7" width="9.28515625" bestFit="1" customWidth="1"/>
    <col min="8" max="8" width="11.5703125" bestFit="1" customWidth="1"/>
    <col min="9" max="9" width="10.42578125" bestFit="1" customWidth="1"/>
    <col min="10" max="10" width="9.28515625" bestFit="1" customWidth="1"/>
    <col min="11" max="11" width="9.28515625" customWidth="1"/>
    <col min="12" max="12" width="11.5703125" bestFit="1" customWidth="1"/>
  </cols>
  <sheetData>
    <row r="1" spans="1:13" s="17" customFormat="1" ht="21" customHeight="1" x14ac:dyDescent="0.2">
      <c r="A1" s="107" t="s">
        <v>2</v>
      </c>
      <c r="B1" s="109" t="s">
        <v>19</v>
      </c>
      <c r="C1" s="111" t="s">
        <v>20</v>
      </c>
      <c r="D1" s="113" t="s">
        <v>42</v>
      </c>
      <c r="E1" s="114"/>
      <c r="F1" s="114"/>
      <c r="G1" s="114"/>
      <c r="H1" s="114"/>
      <c r="I1" s="114"/>
      <c r="J1" s="114"/>
      <c r="K1" s="114"/>
      <c r="L1" s="115"/>
      <c r="M1" s="16"/>
    </row>
    <row r="2" spans="1:13" s="17" customFormat="1" ht="106.5" customHeight="1" x14ac:dyDescent="0.2">
      <c r="A2" s="108"/>
      <c r="B2" s="110"/>
      <c r="C2" s="112"/>
      <c r="D2" s="55" t="s">
        <v>21</v>
      </c>
      <c r="E2" s="55" t="s">
        <v>22</v>
      </c>
      <c r="F2" s="55" t="s">
        <v>23</v>
      </c>
      <c r="G2" s="55" t="s">
        <v>24</v>
      </c>
      <c r="H2" s="56" t="s">
        <v>29</v>
      </c>
      <c r="I2" s="56" t="s">
        <v>30</v>
      </c>
      <c r="J2" s="61" t="s">
        <v>26</v>
      </c>
      <c r="K2" s="61" t="s">
        <v>25</v>
      </c>
      <c r="L2" s="61" t="s">
        <v>32</v>
      </c>
      <c r="M2" s="18"/>
    </row>
    <row r="3" spans="1:13" s="17" customFormat="1" ht="12.75" x14ac:dyDescent="0.2">
      <c r="A3" s="19" t="s">
        <v>56</v>
      </c>
      <c r="B3" s="20" t="s">
        <v>96</v>
      </c>
      <c r="C3" s="21">
        <f>'6б'!X1</f>
        <v>23</v>
      </c>
      <c r="D3" s="57">
        <f>'6б'!Y10</f>
        <v>0</v>
      </c>
      <c r="E3" s="57">
        <f>'6б'!Y9</f>
        <v>5</v>
      </c>
      <c r="F3" s="57">
        <f>'6б'!Y8</f>
        <v>17</v>
      </c>
      <c r="G3" s="57">
        <f>'6б'!Y7</f>
        <v>1</v>
      </c>
      <c r="H3" s="58">
        <f>'6б'!Z13</f>
        <v>95.652173913043484</v>
      </c>
      <c r="I3" s="58">
        <f>'6б'!Z14</f>
        <v>21.739130434782609</v>
      </c>
      <c r="J3" s="62">
        <f>'6б'!Z15</f>
        <v>9.0869565217391308</v>
      </c>
      <c r="K3" s="62">
        <f>'6б'!Z16</f>
        <v>3.1739130434782608</v>
      </c>
      <c r="L3" s="62">
        <f>'6б'!Z17</f>
        <v>43.271221532091097</v>
      </c>
      <c r="M3" s="22"/>
    </row>
    <row r="4" spans="1:13" s="17" customFormat="1" ht="12.75" x14ac:dyDescent="0.2">
      <c r="A4" s="24" t="s">
        <v>55</v>
      </c>
      <c r="B4" s="25" t="s">
        <v>27</v>
      </c>
      <c r="C4" s="23">
        <f>SUM(C3:C3)</f>
        <v>23</v>
      </c>
      <c r="D4" s="59">
        <f>SUM(D3:D3)</f>
        <v>0</v>
      </c>
      <c r="E4" s="59">
        <f>SUM(E3:E3)</f>
        <v>5</v>
      </c>
      <c r="F4" s="59">
        <f>SUM(F3:F3)</f>
        <v>17</v>
      </c>
      <c r="G4" s="59">
        <f>SUM(G3:G3)</f>
        <v>1</v>
      </c>
      <c r="H4" s="60">
        <f>'1'!AF153</f>
        <v>95.652173913043484</v>
      </c>
      <c r="I4" s="60">
        <f>'1'!AF154</f>
        <v>21.739130434782609</v>
      </c>
      <c r="J4" s="63">
        <f>'1'!AF155</f>
        <v>9.0869565217391308</v>
      </c>
      <c r="K4" s="63">
        <f>'1'!AF156</f>
        <v>3.1739130434782608</v>
      </c>
      <c r="L4" s="63">
        <f>'1'!AF157</f>
        <v>7.5396825396825404</v>
      </c>
      <c r="M4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1</vt:lpstr>
      <vt:lpstr>2</vt:lpstr>
      <vt:lpstr>6б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dcterms:created xsi:type="dcterms:W3CDTF">2016-10-24T20:28:15Z</dcterms:created>
  <dcterms:modified xsi:type="dcterms:W3CDTF">2023-09-20T12:00:53Z</dcterms:modified>
</cp:coreProperties>
</file>