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6605" windowHeight="7995" tabRatio="608" activeTab="9"/>
  </bookViews>
  <sheets>
    <sheet name="1" sheetId="4" r:id="rId1"/>
    <sheet name="2" sheetId="5" r:id="rId2"/>
    <sheet name="уровни" sheetId="13" r:id="rId3"/>
    <sheet name="5А" sheetId="11" r:id="rId4"/>
    <sheet name="5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C27" i="5" l="1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AE39" i="18"/>
  <c r="AD39" i="18"/>
  <c r="AJ16" i="18"/>
  <c r="K4" i="6" s="1"/>
  <c r="AJ15" i="18"/>
  <c r="J4" i="6" s="1"/>
  <c r="AI10" i="18"/>
  <c r="AJ10" i="18" s="1"/>
  <c r="AI9" i="18"/>
  <c r="E4" i="6" s="1"/>
  <c r="AJ8" i="18"/>
  <c r="AI8" i="18"/>
  <c r="F4" i="6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BA2" i="18"/>
  <c r="AK2" i="18"/>
  <c r="AC1" i="18"/>
  <c r="AC39" i="18" s="1"/>
  <c r="AB1" i="18"/>
  <c r="AB39" i="18" s="1"/>
  <c r="AA1" i="18"/>
  <c r="BD2" i="18" s="1"/>
  <c r="Z1" i="18"/>
  <c r="BC2" i="18" s="1"/>
  <c r="BC3" i="18" s="1"/>
  <c r="Y1" i="18"/>
  <c r="Y39" i="18" s="1"/>
  <c r="X1" i="18"/>
  <c r="X39" i="18" s="1"/>
  <c r="W1" i="18"/>
  <c r="W39" i="18" s="1"/>
  <c r="V1" i="18"/>
  <c r="AY2" i="18" s="1"/>
  <c r="U1" i="18"/>
  <c r="U39" i="18" s="1"/>
  <c r="T1" i="18"/>
  <c r="T39" i="18" s="1"/>
  <c r="S1" i="18"/>
  <c r="S39" i="18" s="1"/>
  <c r="R1" i="18"/>
  <c r="AU2" i="18" s="1"/>
  <c r="Q1" i="18"/>
  <c r="Q39" i="18" s="1"/>
  <c r="P1" i="18"/>
  <c r="P39" i="18" s="1"/>
  <c r="O1" i="18"/>
  <c r="O39" i="18" s="1"/>
  <c r="N1" i="18"/>
  <c r="AQ2" i="18" s="1"/>
  <c r="M1" i="18"/>
  <c r="M39" i="18" s="1"/>
  <c r="L1" i="18"/>
  <c r="L39" i="18" s="1"/>
  <c r="K1" i="18"/>
  <c r="AN2" i="18" s="1"/>
  <c r="J1" i="18"/>
  <c r="AM2" i="18" s="1"/>
  <c r="I1" i="18"/>
  <c r="I39" i="18" s="1"/>
  <c r="H1" i="18"/>
  <c r="H39" i="18" s="1"/>
  <c r="G1" i="18"/>
  <c r="G39" i="18" s="1"/>
  <c r="F1" i="18"/>
  <c r="AI2" i="18" s="1"/>
  <c r="E1" i="18"/>
  <c r="E39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39" i="11" s="1"/>
  <c r="T1" i="11"/>
  <c r="AW2" i="11" s="1"/>
  <c r="H18" i="5" s="1"/>
  <c r="U1" i="11"/>
  <c r="AX2" i="11" s="1"/>
  <c r="H19" i="5" s="1"/>
  <c r="V1" i="11"/>
  <c r="W1" i="11"/>
  <c r="AZ2" i="11" s="1"/>
  <c r="H21" i="5" s="1"/>
  <c r="X1" i="11"/>
  <c r="BA2" i="11" s="1"/>
  <c r="H22" i="5" s="1"/>
  <c r="Y1" i="11"/>
  <c r="BB2" i="11" s="1"/>
  <c r="H23" i="5" s="1"/>
  <c r="Z1" i="11"/>
  <c r="BC2" i="11" s="1"/>
  <c r="H24" i="5" s="1"/>
  <c r="AA1" i="11"/>
  <c r="AA39" i="11" s="1"/>
  <c r="AB1" i="11"/>
  <c r="BE2" i="11" s="1"/>
  <c r="H26" i="5" s="1"/>
  <c r="AC1" i="11"/>
  <c r="BF2" i="11" s="1"/>
  <c r="H27" i="5" s="1"/>
  <c r="E1" i="11"/>
  <c r="AF108" i="4"/>
  <c r="AF117" i="4"/>
  <c r="AF124" i="4"/>
  <c r="AF133" i="4"/>
  <c r="AY2" i="11"/>
  <c r="H20" i="5" s="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R39" i="11"/>
  <c r="V39" i="11"/>
  <c r="Z39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E147" i="4"/>
  <c r="AF147" i="4" s="1"/>
  <c r="AF1" i="4"/>
  <c r="AF106" i="4" s="1"/>
  <c r="Q138" i="4"/>
  <c r="R138" i="4"/>
  <c r="S138" i="4"/>
  <c r="T138" i="4"/>
  <c r="U138" i="4"/>
  <c r="V138" i="4"/>
  <c r="W138" i="4"/>
  <c r="X138" i="4"/>
  <c r="Y138" i="4"/>
  <c r="Z138" i="4"/>
  <c r="AA138" i="4"/>
  <c r="Q141" i="4"/>
  <c r="J15" i="5" s="1"/>
  <c r="G15" i="5" s="1"/>
  <c r="R141" i="4"/>
  <c r="J16" i="5" s="1"/>
  <c r="G16" i="5" s="1"/>
  <c r="S141" i="4"/>
  <c r="J17" i="5" s="1"/>
  <c r="G17" i="5" s="1"/>
  <c r="T141" i="4"/>
  <c r="J18" i="5" s="1"/>
  <c r="G18" i="5" s="1"/>
  <c r="U141" i="4"/>
  <c r="J19" i="5" s="1"/>
  <c r="G19" i="5" s="1"/>
  <c r="V141" i="4"/>
  <c r="J20" i="5" s="1"/>
  <c r="G20" i="5" s="1"/>
  <c r="W141" i="4"/>
  <c r="J21" i="5" s="1"/>
  <c r="G21" i="5" s="1"/>
  <c r="X141" i="4"/>
  <c r="J22" i="5" s="1"/>
  <c r="G22" i="5" s="1"/>
  <c r="Y141" i="4"/>
  <c r="J23" i="5" s="1"/>
  <c r="G23" i="5" s="1"/>
  <c r="Z141" i="4"/>
  <c r="J24" i="5" s="1"/>
  <c r="G24" i="5" s="1"/>
  <c r="AA141" i="4"/>
  <c r="J25" i="5" s="1"/>
  <c r="G25" i="5" s="1"/>
  <c r="Q143" i="4"/>
  <c r="R143" i="4"/>
  <c r="S143" i="4"/>
  <c r="T143" i="4"/>
  <c r="U143" i="4"/>
  <c r="V143" i="4"/>
  <c r="W143" i="4"/>
  <c r="X143" i="4"/>
  <c r="Y143" i="4"/>
  <c r="Z143" i="4"/>
  <c r="AA143" i="4"/>
  <c r="Q144" i="4"/>
  <c r="R144" i="4"/>
  <c r="S144" i="4"/>
  <c r="T144" i="4"/>
  <c r="U144" i="4"/>
  <c r="V144" i="4"/>
  <c r="W144" i="4"/>
  <c r="X144" i="4"/>
  <c r="Y144" i="4"/>
  <c r="Z144" i="4"/>
  <c r="AA144" i="4"/>
  <c r="AJ9" i="18" l="1"/>
  <c r="D4" i="6"/>
  <c r="AI3" i="18"/>
  <c r="AM3" i="18"/>
  <c r="AQ3" i="18"/>
  <c r="AU3" i="18"/>
  <c r="AY3" i="18"/>
  <c r="AR2" i="18"/>
  <c r="AR3" i="18" s="1"/>
  <c r="AF132" i="4"/>
  <c r="AF116" i="4"/>
  <c r="AS2" i="18"/>
  <c r="AS3" i="18" s="1"/>
  <c r="W39" i="11"/>
  <c r="AF125" i="4"/>
  <c r="AF109" i="4"/>
  <c r="AJ2" i="18"/>
  <c r="AJ3" i="18" s="1"/>
  <c r="AZ2" i="18"/>
  <c r="AZ3" i="18" s="1"/>
  <c r="AK3" i="18"/>
  <c r="BA3" i="18"/>
  <c r="AJ13" i="18"/>
  <c r="G4" i="6"/>
  <c r="AN3" i="18"/>
  <c r="I9" i="5"/>
  <c r="BD3" i="18"/>
  <c r="I25" i="5"/>
  <c r="J39" i="18"/>
  <c r="Z39" i="18"/>
  <c r="K39" i="18"/>
  <c r="AA39" i="18"/>
  <c r="I8" i="5"/>
  <c r="I16" i="5"/>
  <c r="I24" i="5"/>
  <c r="BD2" i="11"/>
  <c r="H25" i="5" s="1"/>
  <c r="AV2" i="11"/>
  <c r="H17" i="5" s="1"/>
  <c r="AF129" i="4"/>
  <c r="AF121" i="4"/>
  <c r="AF113" i="4"/>
  <c r="AF105" i="4"/>
  <c r="AV2" i="18"/>
  <c r="F39" i="18"/>
  <c r="N39" i="18"/>
  <c r="V39" i="18"/>
  <c r="I5" i="5"/>
  <c r="I13" i="5"/>
  <c r="I21" i="5"/>
  <c r="R39" i="18"/>
  <c r="I4" i="5"/>
  <c r="I12" i="5"/>
  <c r="I20" i="5"/>
  <c r="AF6" i="4"/>
  <c r="AF128" i="4"/>
  <c r="AF120" i="4"/>
  <c r="AF112" i="4"/>
  <c r="AF104" i="4"/>
  <c r="AO2" i="18"/>
  <c r="AW2" i="18"/>
  <c r="BE2" i="18"/>
  <c r="I6" i="5"/>
  <c r="I14" i="5"/>
  <c r="I22" i="5"/>
  <c r="AY3" i="11"/>
  <c r="AJ14" i="18"/>
  <c r="I4" i="6" s="1"/>
  <c r="AH2" i="18"/>
  <c r="AL2" i="18"/>
  <c r="AP2" i="18"/>
  <c r="AT2" i="18"/>
  <c r="AX2" i="18"/>
  <c r="BB2" i="18"/>
  <c r="BF2" i="18"/>
  <c r="AF1" i="18"/>
  <c r="Y39" i="11"/>
  <c r="U39" i="11"/>
  <c r="Q39" i="11"/>
  <c r="AF135" i="4"/>
  <c r="AF131" i="4"/>
  <c r="AF127" i="4"/>
  <c r="AF123" i="4"/>
  <c r="AF119" i="4"/>
  <c r="AF115" i="4"/>
  <c r="AF111" i="4"/>
  <c r="AF107" i="4"/>
  <c r="X39" i="11"/>
  <c r="T39" i="11"/>
  <c r="BC3" i="11"/>
  <c r="AU3" i="11"/>
  <c r="AF134" i="4"/>
  <c r="AF130" i="4"/>
  <c r="AF126" i="4"/>
  <c r="AF122" i="4"/>
  <c r="AF118" i="4"/>
  <c r="AF114" i="4"/>
  <c r="AF110" i="4"/>
  <c r="BD3" i="11"/>
  <c r="AZ3" i="11"/>
  <c r="BF3" i="11"/>
  <c r="BB3" i="11"/>
  <c r="AX3" i="11"/>
  <c r="AT3" i="11"/>
  <c r="BE3" i="11"/>
  <c r="BA3" i="11"/>
  <c r="AW3" i="11"/>
  <c r="AS3" i="11"/>
  <c r="Y142" i="4"/>
  <c r="U142" i="4"/>
  <c r="Q142" i="4"/>
  <c r="Z142" i="4"/>
  <c r="V142" i="4"/>
  <c r="R142" i="4"/>
  <c r="AA142" i="4"/>
  <c r="W142" i="4"/>
  <c r="S142" i="4"/>
  <c r="X142" i="4"/>
  <c r="T142" i="4"/>
  <c r="P41" i="11"/>
  <c r="O41" i="11"/>
  <c r="N41" i="11"/>
  <c r="M41" i="11"/>
  <c r="L41" i="11"/>
  <c r="K41" i="11"/>
  <c r="J41" i="11"/>
  <c r="I41" i="11"/>
  <c r="H41" i="11"/>
  <c r="G41" i="11"/>
  <c r="F41" i="11"/>
  <c r="E41" i="11"/>
  <c r="AV3" i="11" l="1"/>
  <c r="AH3" i="18"/>
  <c r="I3" i="5"/>
  <c r="AT3" i="18"/>
  <c r="I15" i="5"/>
  <c r="AV3" i="18"/>
  <c r="I17" i="5"/>
  <c r="BF3" i="18"/>
  <c r="I27" i="5"/>
  <c r="AP3" i="18"/>
  <c r="I11" i="5"/>
  <c r="BE3" i="18"/>
  <c r="I26" i="5"/>
  <c r="AX3" i="18"/>
  <c r="I19" i="5"/>
  <c r="AO3" i="18"/>
  <c r="I10" i="5"/>
  <c r="BB3" i="18"/>
  <c r="I23" i="5"/>
  <c r="AL3" i="18"/>
  <c r="I7" i="5"/>
  <c r="AW3" i="18"/>
  <c r="I18" i="5"/>
  <c r="AF35" i="18"/>
  <c r="AF31" i="18"/>
  <c r="AF27" i="18"/>
  <c r="AF23" i="18"/>
  <c r="AF11" i="18"/>
  <c r="AF7" i="18"/>
  <c r="AF33" i="18"/>
  <c r="AF21" i="18"/>
  <c r="AF9" i="18"/>
  <c r="AF22" i="18"/>
  <c r="AF18" i="18"/>
  <c r="AF14" i="18"/>
  <c r="AF10" i="18"/>
  <c r="AF38" i="18"/>
  <c r="AF34" i="18"/>
  <c r="AF30" i="18"/>
  <c r="AF26" i="18"/>
  <c r="AF24" i="18"/>
  <c r="AF20" i="18"/>
  <c r="AF17" i="18"/>
  <c r="AF15" i="18"/>
  <c r="AF13" i="18"/>
  <c r="AF8" i="18"/>
  <c r="AF6" i="18"/>
  <c r="AF37" i="18"/>
  <c r="AF29" i="18"/>
  <c r="AF25" i="18"/>
  <c r="AF19" i="18"/>
  <c r="AF36" i="18"/>
  <c r="AF32" i="18"/>
  <c r="AF28" i="18"/>
  <c r="AF16" i="18"/>
  <c r="AF12" i="18"/>
  <c r="F141" i="4"/>
  <c r="J4" i="5" s="1"/>
  <c r="G4" i="5" s="1"/>
  <c r="G141" i="4"/>
  <c r="J5" i="5" s="1"/>
  <c r="G5" i="5" s="1"/>
  <c r="H141" i="4"/>
  <c r="J6" i="5" s="1"/>
  <c r="G6" i="5" s="1"/>
  <c r="I141" i="4"/>
  <c r="J7" i="5" s="1"/>
  <c r="G7" i="5" s="1"/>
  <c r="J141" i="4"/>
  <c r="J8" i="5" s="1"/>
  <c r="G8" i="5" s="1"/>
  <c r="K141" i="4"/>
  <c r="J9" i="5" s="1"/>
  <c r="G9" i="5" s="1"/>
  <c r="L141" i="4"/>
  <c r="J10" i="5" s="1"/>
  <c r="G10" i="5" s="1"/>
  <c r="M141" i="4"/>
  <c r="J11" i="5" s="1"/>
  <c r="G11" i="5" s="1"/>
  <c r="N141" i="4"/>
  <c r="J12" i="5" s="1"/>
  <c r="G12" i="5" s="1"/>
  <c r="O141" i="4"/>
  <c r="J13" i="5" s="1"/>
  <c r="G13" i="5" s="1"/>
  <c r="P141" i="4"/>
  <c r="J14" i="5" s="1"/>
  <c r="G14" i="5" s="1"/>
  <c r="AB141" i="4"/>
  <c r="J26" i="5" s="1"/>
  <c r="G26" i="5" s="1"/>
  <c r="AC141" i="4"/>
  <c r="J27" i="5" s="1"/>
  <c r="G27" i="5" s="1"/>
  <c r="E141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 i="11"/>
  <c r="AC39" i="11"/>
  <c r="AB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F1" i="11"/>
  <c r="AF6" i="11" s="1"/>
  <c r="F143" i="4"/>
  <c r="G143" i="4"/>
  <c r="H143" i="4"/>
  <c r="I143" i="4"/>
  <c r="J143" i="4"/>
  <c r="K143" i="4"/>
  <c r="L143" i="4"/>
  <c r="M143" i="4"/>
  <c r="N143" i="4"/>
  <c r="O143" i="4"/>
  <c r="P143" i="4"/>
  <c r="AB143" i="4"/>
  <c r="AC143" i="4"/>
  <c r="E143" i="4"/>
  <c r="AC138" i="4"/>
  <c r="AE138" i="4"/>
  <c r="AD138" i="4"/>
  <c r="AJ24" i="18" l="1"/>
  <c r="AK24" i="18" s="1"/>
  <c r="AJ20" i="18"/>
  <c r="AJ17" i="18"/>
  <c r="L4" i="6" s="1"/>
  <c r="AJ12" i="18"/>
  <c r="AF39" i="18"/>
  <c r="AF29" i="11"/>
  <c r="AF33" i="11"/>
  <c r="AF8" i="11"/>
  <c r="AF12" i="11"/>
  <c r="AF20" i="11"/>
  <c r="AF24" i="11"/>
  <c r="AF36" i="11"/>
  <c r="AF30" i="11"/>
  <c r="AF34" i="11"/>
  <c r="AF9" i="11"/>
  <c r="AF13" i="11"/>
  <c r="AF17" i="11"/>
  <c r="AF21" i="11"/>
  <c r="AF25" i="11"/>
  <c r="AF37" i="11"/>
  <c r="AF31" i="11"/>
  <c r="AF35" i="11"/>
  <c r="AF10" i="11"/>
  <c r="AF14" i="11"/>
  <c r="AF18" i="11"/>
  <c r="AF22" i="11"/>
  <c r="AF26" i="11"/>
  <c r="AF38" i="11"/>
  <c r="AF28" i="11"/>
  <c r="AF32" i="11"/>
  <c r="AF7" i="11"/>
  <c r="AF11" i="11"/>
  <c r="AF15" i="11"/>
  <c r="AF19" i="11"/>
  <c r="AF23" i="11"/>
  <c r="AF27" i="11"/>
  <c r="AF16" i="1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156" i="4"/>
  <c r="K5" i="6" s="1"/>
  <c r="AF155" i="4"/>
  <c r="J5" i="6" s="1"/>
  <c r="AE150" i="4"/>
  <c r="AF150" i="4" s="1"/>
  <c r="AE149" i="4"/>
  <c r="AE148" i="4"/>
  <c r="AF148" i="4" s="1"/>
  <c r="H3" i="6" l="1"/>
  <c r="H4" i="6"/>
  <c r="AJ21" i="18"/>
  <c r="AK20" i="18"/>
  <c r="AJ20" i="11"/>
  <c r="AJ24" i="11"/>
  <c r="AK24" i="11" s="1"/>
  <c r="AJ12" i="11"/>
  <c r="AJ17" i="11"/>
  <c r="L3" i="6" s="1"/>
  <c r="AF39" i="11"/>
  <c r="AF154" i="4"/>
  <c r="I5" i="6" s="1"/>
  <c r="C5" i="6"/>
  <c r="AF149" i="4"/>
  <c r="AF153" i="4"/>
  <c r="H5" i="6" s="1"/>
  <c r="G5" i="6"/>
  <c r="F5" i="6"/>
  <c r="D5" i="6"/>
  <c r="E5" i="6"/>
  <c r="AK21" i="18" l="1"/>
  <c r="AJ22" i="18"/>
  <c r="AJ21" i="11"/>
  <c r="AK20" i="11"/>
  <c r="F144" i="4"/>
  <c r="G144" i="4"/>
  <c r="H144" i="4"/>
  <c r="I144" i="4"/>
  <c r="J144" i="4"/>
  <c r="K144" i="4"/>
  <c r="L144" i="4"/>
  <c r="M144" i="4"/>
  <c r="N144" i="4"/>
  <c r="O144" i="4"/>
  <c r="P144" i="4"/>
  <c r="AB144" i="4"/>
  <c r="AC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AB138" i="4"/>
  <c r="E138" i="4"/>
  <c r="AK22" i="18" l="1"/>
  <c r="AJ23" i="18"/>
  <c r="AK23" i="18" s="1"/>
  <c r="AJ22" i="11"/>
  <c r="AK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142" i="4"/>
  <c r="M142" i="4"/>
  <c r="I142" i="4"/>
  <c r="E142" i="4"/>
  <c r="P142" i="4"/>
  <c r="L142" i="4"/>
  <c r="H142" i="4"/>
  <c r="O142" i="4"/>
  <c r="K142" i="4"/>
  <c r="G142" i="4"/>
  <c r="AC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AJ23" i="11"/>
  <c r="AK23" i="11" s="1"/>
  <c r="AK22" i="11"/>
  <c r="J157" i="4"/>
  <c r="K157" i="4" s="1"/>
  <c r="J153" i="4"/>
  <c r="K153" i="4" s="1"/>
  <c r="AF138" i="4"/>
  <c r="AF157" i="4"/>
  <c r="L5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<sst xmlns="http://schemas.openxmlformats.org/spreadsheetml/2006/main" count="502" uniqueCount="132">
  <si>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</si>
  <si>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</si>
  <si>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</si>
  <si>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</si>
  <si>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</si>
  <si>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</si>
  <si>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</si>
  <si>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</si>
  <si>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</si>
  <si>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</si>
  <si>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</si>
  <si>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</si>
  <si>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</si>
  <si>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</si>
  <si>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</si>
  <si>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</si>
  <si>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</si>
  <si>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</si>
  <si>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</si>
  <si>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</si>
  <si>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</si>
  <si>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</si>
  <si>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</si>
  <si>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</si>
  <si>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</si>
  <si>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</si>
  <si>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</si>
  <si>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</si>
  <si>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</si>
  <si>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</si>
  <si>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</si>
  <si>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</si>
  <si>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</si>
  <si>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</si>
  <si>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</si>
  <si>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</si>
  <si>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</si>
  <si>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</si>
  <si>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</si>
  <si>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</si>
  <si>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</si>
  <si>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</si>
  <si>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</si>
  <si>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</si>
  <si>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</si>
  <si>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</si>
  <si>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</si>
  <si>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</si>
  <si>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</si>
  <si>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</si>
  <si>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</si>
  <si>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</si>
  <si>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</si>
  <si>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</si>
  <si>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</si>
  <si>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</si>
  <si>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5а</t>
  </si>
  <si>
    <t>X</t>
  </si>
  <si>
    <t>1K1</t>
  </si>
  <si>
    <t>1K2</t>
  </si>
  <si>
    <t>1K3</t>
  </si>
  <si>
    <t>2K1</t>
  </si>
  <si>
    <t>2K2</t>
  </si>
  <si>
    <t>2K3</t>
  </si>
  <si>
    <t>2K4</t>
  </si>
  <si>
    <t>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</si>
  <si>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</si>
  <si>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</si>
  <si>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</si>
  <si>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</si>
  <si>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</si>
  <si>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</si>
  <si>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</t>
  </si>
  <si>
    <t>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t>
  </si>
  <si>
    <t>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t>
  </si>
  <si>
    <t>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</si>
  <si>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</si>
  <si>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</si>
  <si>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</si>
  <si>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</si>
  <si>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</si>
  <si>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</si>
  <si>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</si>
  <si>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</si>
  <si>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t>
  </si>
  <si>
    <t>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t>
  </si>
  <si>
    <t>5А</t>
  </si>
  <si>
    <t>5Б</t>
  </si>
  <si>
    <t>Бирюкова Е.Н.</t>
  </si>
  <si>
    <t>Ганина Т.Н.</t>
  </si>
  <si>
    <t>5б</t>
  </si>
  <si>
    <t>Гизатулин</t>
  </si>
  <si>
    <t>Клёнин</t>
  </si>
  <si>
    <t>Колчин</t>
  </si>
  <si>
    <t>Конакова</t>
  </si>
  <si>
    <t>Кутев</t>
  </si>
  <si>
    <t>Малышева</t>
  </si>
  <si>
    <t>Осипова В.</t>
  </si>
  <si>
    <t>Осипова К.</t>
  </si>
  <si>
    <t>Любимов</t>
  </si>
  <si>
    <t>Пчелинцев</t>
  </si>
  <si>
    <t>Ромашина</t>
  </si>
  <si>
    <t>Строев</t>
  </si>
  <si>
    <t>Терсков</t>
  </si>
  <si>
    <t>Толстов</t>
  </si>
  <si>
    <t>Турсунов</t>
  </si>
  <si>
    <t>Устенёнок</t>
  </si>
  <si>
    <t>Чигринов</t>
  </si>
  <si>
    <t>Шабаев</t>
  </si>
  <si>
    <t>Бахтиёри</t>
  </si>
  <si>
    <t>Бондаренко</t>
  </si>
  <si>
    <t>Бухариев</t>
  </si>
  <si>
    <t>Джумаев</t>
  </si>
  <si>
    <t>Вихрева</t>
  </si>
  <si>
    <t>Гончар</t>
  </si>
  <si>
    <t>Жукова</t>
  </si>
  <si>
    <t>Корсунцев</t>
  </si>
  <si>
    <t>Кондалов</t>
  </si>
  <si>
    <t>Крафт</t>
  </si>
  <si>
    <t>Кудряшов</t>
  </si>
  <si>
    <t>Кузнецова</t>
  </si>
  <si>
    <t>Моськин</t>
  </si>
  <si>
    <t>Петрова</t>
  </si>
  <si>
    <t>Петрушко</t>
  </si>
  <si>
    <t>Рахимов</t>
  </si>
  <si>
    <t>Сидорина</t>
  </si>
  <si>
    <t>Степанова</t>
  </si>
  <si>
    <t>Стрелков</t>
  </si>
  <si>
    <t>Чернова</t>
  </si>
  <si>
    <t>Мирзоева</t>
  </si>
  <si>
    <t>Курбонова</t>
  </si>
  <si>
    <t>Леонова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</si>
</sst>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14" fillId="0" borderId="8" xfId="2" applyBorder="1" applyAlignment="1">
      <alignment horizontal="left"/>
    </xf>
    <xf numFmtId="0" fontId="14" fillId="0" borderId="8" xfId="2" applyBorder="1"/>
    <xf numFmtId="0" fontId="14" fillId="0" borderId="8" xfId="2" applyBorder="1"/>
    <xf numFmtId="0" fontId="14" fillId="0" borderId="9" xfId="2" applyBorder="1"/>
    <xf numFmtId="0" fontId="14" fillId="0" borderId="10" xfId="2" applyBorder="1"/>
    <xf numFmtId="0" fontId="14" fillId="0" borderId="8" xfId="2" applyBorder="1"/>
    <xf numFmtId="0" fontId="14" fillId="0" borderId="9" xfId="2" applyBorder="1"/>
    <xf numFmtId="0" fontId="14" fillId="0" borderId="10" xfId="2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2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29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9.7560975609756095</c:v>
                </c:pt>
                <c:pt idx="1">
                  <c:v>24.390243902439025</c:v>
                </c:pt>
                <c:pt idx="2">
                  <c:v>7.3170731707317067</c:v>
                </c:pt>
                <c:pt idx="3">
                  <c:v>21.951219512195124</c:v>
                </c:pt>
                <c:pt idx="4">
                  <c:v>258.53658536585368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'5А'!$AK$20:$AK$24</c:f>
              <c:numCache>
                <c:formatCode>0.0</c:formatCode>
                <c:ptCount val="5"/>
                <c:pt idx="0">
                  <c:v>0</c:v>
                </c:pt>
                <c:pt idx="1">
                  <c:v>5.5555555555555554</c:v>
                </c:pt>
                <c:pt idx="2">
                  <c:v>11.111111111111111</c:v>
                </c:pt>
                <c:pt idx="3">
                  <c:v>33.333333333333329</c:v>
                </c:pt>
                <c:pt idx="4">
                  <c:v>133.33333333333331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'5Б'!$AK$20:$AK$24</c:f>
              <c:numCache>
                <c:formatCode>0.0</c:formatCode>
                <c:ptCount val="5"/>
                <c:pt idx="0">
                  <c:v>12.121212121212121</c:v>
                </c:pt>
                <c:pt idx="1">
                  <c:v>27.27272727272727</c:v>
                </c:pt>
                <c:pt idx="2">
                  <c:v>3.0303030303030303</c:v>
                </c:pt>
                <c:pt idx="3">
                  <c:v>9.0909090909090917</c:v>
                </c:pt>
                <c:pt idx="4">
                  <c:v>48.484848484848484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83.333333333333343</c:v>
                </c:pt>
                <c:pt idx="1">
                  <c:v>83.333333333333343</c:v>
                </c:pt>
                <c:pt idx="2">
                  <c:v>82.926829268292678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22.222222222222221</c:v>
                </c:pt>
                <c:pt idx="1">
                  <c:v>45.454545454545453</c:v>
                </c:pt>
                <c:pt idx="2">
                  <c:v>46.341463414634148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54048"/>
        <c:axId val="154549568"/>
        <c:axId val="0"/>
      </c:bar3DChart>
      <c:catAx>
        <c:axId val="16435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549568"/>
        <c:crosses val="autoZero"/>
        <c:auto val="1"/>
        <c:lblAlgn val="ctr"/>
        <c:lblOffset val="100"/>
        <c:noMultiLvlLbl val="0"/>
      </c:catAx>
      <c:valAx>
        <c:axId val="1545495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435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28.686868686868685</c:v>
                </c:pt>
                <c:pt idx="1">
                  <c:v>46.868686868686872</c:v>
                </c:pt>
                <c:pt idx="2">
                  <c:v>18.888888888888886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55584"/>
        <c:axId val="164775616"/>
        <c:axId val="0"/>
      </c:bar3DChart>
      <c:catAx>
        <c:axId val="164355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4775616"/>
        <c:crosses val="autoZero"/>
        <c:auto val="1"/>
        <c:lblAlgn val="ctr"/>
        <c:lblOffset val="100"/>
        <c:noMultiLvlLbl val="0"/>
      </c:catAx>
      <c:valAx>
        <c:axId val="1647756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435558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0.0</c:formatCode>
                <c:ptCount val="25"/>
                <c:pt idx="0">
                  <c:v>63.12</c:v>
                </c:pt>
                <c:pt idx="1">
                  <c:v>61.32</c:v>
                </c:pt>
                <c:pt idx="2">
                  <c:v>90.07</c:v>
                </c:pt>
                <c:pt idx="3">
                  <c:v>58.72</c:v>
                </c:pt>
                <c:pt idx="4">
                  <c:v>80.09</c:v>
                </c:pt>
                <c:pt idx="5">
                  <c:v>58.63</c:v>
                </c:pt>
                <c:pt idx="6">
                  <c:v>56.12</c:v>
                </c:pt>
                <c:pt idx="7">
                  <c:v>74.400000000000006</c:v>
                </c:pt>
                <c:pt idx="8">
                  <c:v>78.959999999999994</c:v>
                </c:pt>
                <c:pt idx="9">
                  <c:v>59.5</c:v>
                </c:pt>
                <c:pt idx="10">
                  <c:v>60.14</c:v>
                </c:pt>
                <c:pt idx="11">
                  <c:v>43.62</c:v>
                </c:pt>
                <c:pt idx="12">
                  <c:v>64.260000000000005</c:v>
                </c:pt>
                <c:pt idx="13">
                  <c:v>52.06</c:v>
                </c:pt>
                <c:pt idx="14">
                  <c:v>57.59</c:v>
                </c:pt>
                <c:pt idx="15">
                  <c:v>46.38</c:v>
                </c:pt>
                <c:pt idx="16">
                  <c:v>52.55</c:v>
                </c:pt>
                <c:pt idx="17">
                  <c:v>40.99</c:v>
                </c:pt>
                <c:pt idx="18">
                  <c:v>45.82</c:v>
                </c:pt>
                <c:pt idx="19">
                  <c:v>71.06</c:v>
                </c:pt>
                <c:pt idx="20">
                  <c:v>80.430000000000007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47616"/>
        <c:axId val="164777344"/>
      </c:lineChart>
      <c:catAx>
        <c:axId val="1648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4777344"/>
        <c:crosses val="autoZero"/>
        <c:auto val="1"/>
        <c:lblAlgn val="ctr"/>
        <c:lblOffset val="100"/>
        <c:noMultiLvlLbl val="0"/>
      </c:catAx>
      <c:valAx>
        <c:axId val="164777344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6484761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topLeftCell="A120" zoomScale="85" zoomScaleNormal="85" workbookViewId="0">
      <selection activeCell="E140" sqref="E140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 x14ac:dyDescent="0.25">
      <c r="D1" s="31" t="s">
        <v>35</v>
      </c>
      <c r="E1" s="4">
        <v>4</v>
      </c>
      <c r="F1" s="4">
        <v>3</v>
      </c>
      <c r="G1" s="4">
        <v>2</v>
      </c>
      <c r="H1" s="4">
        <v>3</v>
      </c>
      <c r="I1" s="4">
        <v>3</v>
      </c>
      <c r="J1" s="4">
        <v>3</v>
      </c>
      <c r="K1" s="4">
        <v>3</v>
      </c>
      <c r="L1" s="4">
        <v>2</v>
      </c>
      <c r="M1" s="4">
        <v>3</v>
      </c>
      <c r="N1" s="4">
        <v>2</v>
      </c>
      <c r="O1" s="4">
        <v>2</v>
      </c>
      <c r="P1" s="4">
        <v>2</v>
      </c>
      <c r="Q1" s="4">
        <v>2</v>
      </c>
      <c r="R1" s="4">
        <v>1</v>
      </c>
      <c r="S1" s="4">
        <v>2</v>
      </c>
      <c r="T1" s="4">
        <v>1</v>
      </c>
      <c r="U1" s="4">
        <v>2</v>
      </c>
      <c r="V1" s="4">
        <v>2</v>
      </c>
      <c r="W1" s="4">
        <v>1</v>
      </c>
      <c r="X1" s="4">
        <v>1</v>
      </c>
      <c r="Y1" s="4">
        <v>1</v>
      </c>
      <c r="Z1" s="4"/>
      <c r="AA1" s="4"/>
      <c r="AB1" s="4"/>
      <c r="AC1" s="4"/>
      <c r="AF1" s="5">
        <f>SUM(E1:AC1)</f>
        <v>45</v>
      </c>
    </row>
    <row r="3" spans="1:32" x14ac:dyDescent="0.25">
      <c r="A3" s="88" t="s">
        <v>0</v>
      </c>
      <c r="B3" s="88" t="s">
        <v>1</v>
      </c>
      <c r="C3" s="88" t="s">
        <v>3</v>
      </c>
      <c r="D3" s="88" t="s">
        <v>36</v>
      </c>
      <c r="E3" s="91" t="s">
        <v>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94" t="s">
        <v>4</v>
      </c>
      <c r="AE3" s="94" t="s">
        <v>5</v>
      </c>
      <c r="AF3" s="88" t="s">
        <v>7</v>
      </c>
    </row>
    <row r="4" spans="1:32" x14ac:dyDescent="0.25">
      <c r="A4" s="89"/>
      <c r="B4" s="89"/>
      <c r="C4" s="89"/>
      <c r="D4" s="8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5"/>
      <c r="AE4" s="95"/>
      <c r="AF4" s="89"/>
    </row>
    <row r="5" spans="1:32" ht="15.75" thickBot="1" x14ac:dyDescent="0.3">
      <c r="A5" s="90"/>
      <c r="B5" s="90"/>
      <c r="C5" s="90"/>
      <c r="D5" s="90"/>
      <c r="E5" s="83" t="s">
        <v>58</v>
      </c>
      <c r="F5" s="83" t="s">
        <v>59</v>
      </c>
      <c r="G5" s="83" t="s">
        <v>60</v>
      </c>
      <c r="H5" s="83" t="s">
        <v>61</v>
      </c>
      <c r="I5" s="83" t="s">
        <v>62</v>
      </c>
      <c r="J5" s="83" t="s">
        <v>63</v>
      </c>
      <c r="K5" s="83" t="s">
        <v>64</v>
      </c>
      <c r="L5" s="83">
        <v>3</v>
      </c>
      <c r="M5" s="83">
        <v>4.0999999999999996</v>
      </c>
      <c r="N5" s="83">
        <v>4.2</v>
      </c>
      <c r="O5" s="83">
        <v>5.0999999999999996</v>
      </c>
      <c r="P5" s="83">
        <v>5.2</v>
      </c>
      <c r="Q5" s="83">
        <v>6.1</v>
      </c>
      <c r="R5" s="83">
        <v>6.2</v>
      </c>
      <c r="S5" s="83">
        <v>7.1</v>
      </c>
      <c r="T5" s="83">
        <v>7.2</v>
      </c>
      <c r="U5" s="83">
        <v>8</v>
      </c>
      <c r="V5" s="83">
        <v>9</v>
      </c>
      <c r="W5" s="83">
        <v>10</v>
      </c>
      <c r="X5" s="83">
        <v>11</v>
      </c>
      <c r="Y5" s="84">
        <v>12</v>
      </c>
      <c r="Z5" s="2">
        <v>22</v>
      </c>
      <c r="AA5" s="2">
        <v>23</v>
      </c>
      <c r="AB5" s="2">
        <v>24</v>
      </c>
      <c r="AC5" s="2">
        <v>25</v>
      </c>
      <c r="AD5" s="96"/>
      <c r="AE5" s="96"/>
      <c r="AF5" s="90"/>
    </row>
    <row r="6" spans="1:32" x14ac:dyDescent="0.25">
      <c r="A6" s="1">
        <v>1</v>
      </c>
      <c r="B6" s="80" t="s">
        <v>91</v>
      </c>
      <c r="C6" s="2">
        <v>1</v>
      </c>
      <c r="D6" s="2" t="s">
        <v>56</v>
      </c>
      <c r="E6" s="81">
        <v>3</v>
      </c>
      <c r="F6" s="81">
        <v>1</v>
      </c>
      <c r="G6" s="81">
        <v>1</v>
      </c>
      <c r="H6" s="81">
        <v>1</v>
      </c>
      <c r="I6" s="81">
        <v>0</v>
      </c>
      <c r="J6" s="81">
        <v>2</v>
      </c>
      <c r="K6" s="81" t="s">
        <v>57</v>
      </c>
      <c r="L6" s="81">
        <v>2</v>
      </c>
      <c r="M6" s="81">
        <v>3</v>
      </c>
      <c r="N6" s="81">
        <v>2</v>
      </c>
      <c r="O6" s="81">
        <v>2</v>
      </c>
      <c r="P6" s="81">
        <v>2</v>
      </c>
      <c r="Q6" s="81">
        <v>0</v>
      </c>
      <c r="R6" s="81">
        <v>0</v>
      </c>
      <c r="S6" s="81">
        <v>2</v>
      </c>
      <c r="T6" s="81">
        <v>1</v>
      </c>
      <c r="U6" s="81">
        <v>1</v>
      </c>
      <c r="V6" s="81">
        <v>1</v>
      </c>
      <c r="W6" s="81">
        <v>1</v>
      </c>
      <c r="X6" s="81">
        <v>0</v>
      </c>
      <c r="Y6" s="81">
        <v>1</v>
      </c>
      <c r="Z6" s="1"/>
      <c r="AA6" s="1"/>
      <c r="AB6" s="1"/>
      <c r="AC6" s="1"/>
      <c r="AD6" s="82">
        <v>26</v>
      </c>
      <c r="AE6" s="82">
        <v>3</v>
      </c>
      <c r="AF6" s="6">
        <f>AD6/$AF$1*100</f>
        <v>57.777777777777771</v>
      </c>
    </row>
    <row r="7" spans="1:32" x14ac:dyDescent="0.25">
      <c r="A7" s="1">
        <v>2</v>
      </c>
      <c r="B7" s="80" t="s">
        <v>92</v>
      </c>
      <c r="C7" s="2">
        <v>1</v>
      </c>
      <c r="D7" s="2" t="s">
        <v>56</v>
      </c>
      <c r="E7" s="81">
        <v>1</v>
      </c>
      <c r="F7" s="81">
        <v>1</v>
      </c>
      <c r="G7" s="81">
        <v>1</v>
      </c>
      <c r="H7" s="81" t="s">
        <v>57</v>
      </c>
      <c r="I7" s="81" t="s">
        <v>57</v>
      </c>
      <c r="J7" s="81" t="s">
        <v>57</v>
      </c>
      <c r="K7" s="81" t="s">
        <v>57</v>
      </c>
      <c r="L7" s="81">
        <v>2</v>
      </c>
      <c r="M7" s="81">
        <v>1</v>
      </c>
      <c r="N7" s="81">
        <v>1</v>
      </c>
      <c r="O7" s="81">
        <v>0</v>
      </c>
      <c r="P7" s="81" t="s">
        <v>57</v>
      </c>
      <c r="Q7" s="81">
        <v>1</v>
      </c>
      <c r="R7" s="81">
        <v>1</v>
      </c>
      <c r="S7" s="81">
        <v>2</v>
      </c>
      <c r="T7" s="81">
        <v>1</v>
      </c>
      <c r="U7" s="81">
        <v>2</v>
      </c>
      <c r="V7" s="81">
        <v>1</v>
      </c>
      <c r="W7" s="81">
        <v>1</v>
      </c>
      <c r="X7" s="81">
        <v>1</v>
      </c>
      <c r="Y7" s="81">
        <v>1</v>
      </c>
      <c r="Z7" s="1"/>
      <c r="AA7" s="1"/>
      <c r="AB7" s="1"/>
      <c r="AC7" s="1"/>
      <c r="AD7" s="82">
        <v>18</v>
      </c>
      <c r="AE7" s="82">
        <v>3</v>
      </c>
      <c r="AF7" s="6">
        <f t="shared" ref="AF7:AF24" si="0">AD7/$AF$1*100</f>
        <v>40</v>
      </c>
    </row>
    <row r="8" spans="1:32" x14ac:dyDescent="0.25">
      <c r="A8" s="1">
        <v>3</v>
      </c>
      <c r="B8" s="80" t="s">
        <v>93</v>
      </c>
      <c r="C8" s="2">
        <v>2</v>
      </c>
      <c r="D8" s="2" t="s">
        <v>56</v>
      </c>
      <c r="E8" s="81">
        <v>2</v>
      </c>
      <c r="F8" s="81">
        <v>1</v>
      </c>
      <c r="G8" s="81">
        <v>1</v>
      </c>
      <c r="H8" s="81">
        <v>0</v>
      </c>
      <c r="I8" s="81">
        <v>0</v>
      </c>
      <c r="J8" s="81">
        <v>1</v>
      </c>
      <c r="K8" s="81" t="s">
        <v>57</v>
      </c>
      <c r="L8" s="81">
        <v>1</v>
      </c>
      <c r="M8" s="81">
        <v>2</v>
      </c>
      <c r="N8" s="81">
        <v>1</v>
      </c>
      <c r="O8" s="81">
        <v>1</v>
      </c>
      <c r="P8" s="81">
        <v>1</v>
      </c>
      <c r="Q8" s="81">
        <v>0</v>
      </c>
      <c r="R8" s="81" t="s">
        <v>57</v>
      </c>
      <c r="S8" s="81">
        <v>1</v>
      </c>
      <c r="T8" s="81">
        <v>1</v>
      </c>
      <c r="U8" s="81">
        <v>1</v>
      </c>
      <c r="V8" s="81">
        <v>1</v>
      </c>
      <c r="W8" s="81">
        <v>1</v>
      </c>
      <c r="X8" s="81">
        <v>1</v>
      </c>
      <c r="Y8" s="81">
        <v>1</v>
      </c>
      <c r="Z8" s="1"/>
      <c r="AA8" s="1"/>
      <c r="AB8" s="1"/>
      <c r="AC8" s="1"/>
      <c r="AD8" s="82">
        <v>18</v>
      </c>
      <c r="AE8" s="82">
        <v>3</v>
      </c>
      <c r="AF8" s="6">
        <f t="shared" si="0"/>
        <v>40</v>
      </c>
    </row>
    <row r="9" spans="1:32" x14ac:dyDescent="0.25">
      <c r="A9" s="1">
        <v>4</v>
      </c>
      <c r="B9" s="80" t="s">
        <v>94</v>
      </c>
      <c r="C9" s="2">
        <v>2</v>
      </c>
      <c r="D9" s="2" t="s">
        <v>56</v>
      </c>
      <c r="E9" s="81">
        <v>3</v>
      </c>
      <c r="F9" s="81">
        <v>2</v>
      </c>
      <c r="G9" s="81">
        <v>2</v>
      </c>
      <c r="H9" s="81">
        <v>1</v>
      </c>
      <c r="I9" s="81">
        <v>1</v>
      </c>
      <c r="J9" s="81">
        <v>1</v>
      </c>
      <c r="K9" s="81">
        <v>1</v>
      </c>
      <c r="L9" s="81">
        <v>2</v>
      </c>
      <c r="M9" s="81">
        <v>3</v>
      </c>
      <c r="N9" s="81">
        <v>2</v>
      </c>
      <c r="O9" s="81">
        <v>2</v>
      </c>
      <c r="P9" s="81">
        <v>2</v>
      </c>
      <c r="Q9" s="81">
        <v>2</v>
      </c>
      <c r="R9" s="81">
        <v>1</v>
      </c>
      <c r="S9" s="81">
        <v>2</v>
      </c>
      <c r="T9" s="81">
        <v>1</v>
      </c>
      <c r="U9" s="81">
        <v>1</v>
      </c>
      <c r="V9" s="81">
        <v>1</v>
      </c>
      <c r="W9" s="81">
        <v>1</v>
      </c>
      <c r="X9" s="81">
        <v>1</v>
      </c>
      <c r="Y9" s="81">
        <v>1</v>
      </c>
      <c r="Z9" s="1"/>
      <c r="AA9" s="1"/>
      <c r="AB9" s="1"/>
      <c r="AC9" s="1"/>
      <c r="AD9" s="82">
        <v>33</v>
      </c>
      <c r="AE9" s="82">
        <v>4</v>
      </c>
      <c r="AF9" s="6">
        <f t="shared" si="0"/>
        <v>73.333333333333329</v>
      </c>
    </row>
    <row r="10" spans="1:32" x14ac:dyDescent="0.25">
      <c r="A10" s="1">
        <v>5</v>
      </c>
      <c r="B10" s="80" t="s">
        <v>95</v>
      </c>
      <c r="C10" s="2">
        <v>2</v>
      </c>
      <c r="D10" s="2" t="s">
        <v>56</v>
      </c>
      <c r="E10" s="81">
        <v>0</v>
      </c>
      <c r="F10" s="81">
        <v>1</v>
      </c>
      <c r="G10" s="81">
        <v>1</v>
      </c>
      <c r="H10" s="81">
        <v>1</v>
      </c>
      <c r="I10" s="81" t="s">
        <v>57</v>
      </c>
      <c r="J10" s="81" t="s">
        <v>57</v>
      </c>
      <c r="K10" s="81" t="s">
        <v>57</v>
      </c>
      <c r="L10" s="81">
        <v>1</v>
      </c>
      <c r="M10" s="81">
        <v>0</v>
      </c>
      <c r="N10" s="81">
        <v>0</v>
      </c>
      <c r="O10" s="81">
        <v>2</v>
      </c>
      <c r="P10" s="81">
        <v>2</v>
      </c>
      <c r="Q10" s="81">
        <v>2</v>
      </c>
      <c r="R10" s="81">
        <v>1</v>
      </c>
      <c r="S10" s="81">
        <v>2</v>
      </c>
      <c r="T10" s="81">
        <v>1</v>
      </c>
      <c r="U10" s="81">
        <v>1</v>
      </c>
      <c r="V10" s="81">
        <v>1</v>
      </c>
      <c r="W10" s="81">
        <v>1</v>
      </c>
      <c r="X10" s="81">
        <v>1</v>
      </c>
      <c r="Y10" s="81">
        <v>1</v>
      </c>
      <c r="Z10" s="1"/>
      <c r="AA10" s="1"/>
      <c r="AB10" s="1"/>
      <c r="AC10" s="1"/>
      <c r="AD10" s="82">
        <v>19</v>
      </c>
      <c r="AE10" s="82">
        <v>3</v>
      </c>
      <c r="AF10" s="6">
        <f t="shared" si="0"/>
        <v>42.222222222222221</v>
      </c>
    </row>
    <row r="11" spans="1:32" x14ac:dyDescent="0.25">
      <c r="A11" s="1">
        <v>6</v>
      </c>
      <c r="B11" s="80" t="s">
        <v>96</v>
      </c>
      <c r="C11" s="2">
        <v>1</v>
      </c>
      <c r="D11" s="2" t="s">
        <v>56</v>
      </c>
      <c r="E11" s="81">
        <v>4</v>
      </c>
      <c r="F11" s="81">
        <v>2</v>
      </c>
      <c r="G11" s="81">
        <v>2</v>
      </c>
      <c r="H11" s="81">
        <v>3</v>
      </c>
      <c r="I11" s="81">
        <v>3</v>
      </c>
      <c r="J11" s="81">
        <v>3</v>
      </c>
      <c r="K11" s="81">
        <v>3</v>
      </c>
      <c r="L11" s="81">
        <v>2</v>
      </c>
      <c r="M11" s="81">
        <v>3</v>
      </c>
      <c r="N11" s="81">
        <v>2</v>
      </c>
      <c r="O11" s="81">
        <v>1</v>
      </c>
      <c r="P11" s="81">
        <v>1</v>
      </c>
      <c r="Q11" s="81">
        <v>2</v>
      </c>
      <c r="R11" s="81">
        <v>1</v>
      </c>
      <c r="S11" s="81">
        <v>2</v>
      </c>
      <c r="T11" s="81">
        <v>1</v>
      </c>
      <c r="U11" s="81">
        <v>1</v>
      </c>
      <c r="V11" s="81">
        <v>0</v>
      </c>
      <c r="W11" s="81">
        <v>1</v>
      </c>
      <c r="X11" s="81">
        <v>0</v>
      </c>
      <c r="Y11" s="81">
        <v>0</v>
      </c>
      <c r="Z11" s="1"/>
      <c r="AA11" s="1"/>
      <c r="AB11" s="1"/>
      <c r="AC11" s="1"/>
      <c r="AD11" s="82">
        <v>37</v>
      </c>
      <c r="AE11" s="82">
        <v>4</v>
      </c>
      <c r="AF11" s="6">
        <f t="shared" si="0"/>
        <v>82.222222222222214</v>
      </c>
    </row>
    <row r="12" spans="1:32" x14ac:dyDescent="0.25">
      <c r="A12" s="1">
        <v>7</v>
      </c>
      <c r="B12" s="80" t="s">
        <v>97</v>
      </c>
      <c r="C12" s="2">
        <v>1</v>
      </c>
      <c r="D12" s="2" t="s">
        <v>56</v>
      </c>
      <c r="E12" s="81">
        <v>2</v>
      </c>
      <c r="F12" s="81">
        <v>2</v>
      </c>
      <c r="G12" s="81">
        <v>2</v>
      </c>
      <c r="H12" s="81">
        <v>1</v>
      </c>
      <c r="I12" s="81">
        <v>1</v>
      </c>
      <c r="J12" s="81">
        <v>1</v>
      </c>
      <c r="K12" s="81">
        <v>0</v>
      </c>
      <c r="L12" s="81">
        <v>1</v>
      </c>
      <c r="M12" s="81">
        <v>3</v>
      </c>
      <c r="N12" s="81">
        <v>2</v>
      </c>
      <c r="O12" s="81">
        <v>1</v>
      </c>
      <c r="P12" s="81">
        <v>1</v>
      </c>
      <c r="Q12" s="81">
        <v>1</v>
      </c>
      <c r="R12" s="81">
        <v>1</v>
      </c>
      <c r="S12" s="81">
        <v>1</v>
      </c>
      <c r="T12" s="81">
        <v>1</v>
      </c>
      <c r="U12" s="81">
        <v>2</v>
      </c>
      <c r="V12" s="81">
        <v>1</v>
      </c>
      <c r="W12" s="81">
        <v>1</v>
      </c>
      <c r="X12" s="81">
        <v>1</v>
      </c>
      <c r="Y12" s="81">
        <v>1</v>
      </c>
      <c r="Z12" s="1"/>
      <c r="AA12" s="1"/>
      <c r="AB12" s="1"/>
      <c r="AC12" s="1"/>
      <c r="AD12" s="82">
        <v>27</v>
      </c>
      <c r="AE12" s="82">
        <v>3</v>
      </c>
      <c r="AF12" s="6">
        <f t="shared" si="0"/>
        <v>60</v>
      </c>
    </row>
    <row r="13" spans="1:32" x14ac:dyDescent="0.25">
      <c r="A13" s="1">
        <v>8</v>
      </c>
      <c r="B13" s="80" t="s">
        <v>98</v>
      </c>
      <c r="C13" s="2">
        <v>1</v>
      </c>
      <c r="D13" s="2" t="s">
        <v>56</v>
      </c>
      <c r="E13" s="81">
        <v>0</v>
      </c>
      <c r="F13" s="81">
        <v>1</v>
      </c>
      <c r="G13" s="81">
        <v>2</v>
      </c>
      <c r="H13" s="81">
        <v>0</v>
      </c>
      <c r="I13" s="81">
        <v>2</v>
      </c>
      <c r="J13" s="81">
        <v>0</v>
      </c>
      <c r="K13" s="81">
        <v>0</v>
      </c>
      <c r="L13" s="81">
        <v>1</v>
      </c>
      <c r="M13" s="81">
        <v>1</v>
      </c>
      <c r="N13" s="81">
        <v>1</v>
      </c>
      <c r="O13" s="81">
        <v>0</v>
      </c>
      <c r="P13" s="81" t="s">
        <v>57</v>
      </c>
      <c r="Q13" s="81">
        <v>1</v>
      </c>
      <c r="R13" s="81" t="s">
        <v>57</v>
      </c>
      <c r="S13" s="81">
        <v>2</v>
      </c>
      <c r="T13" s="81">
        <v>1</v>
      </c>
      <c r="U13" s="81">
        <v>1</v>
      </c>
      <c r="V13" s="81">
        <v>1</v>
      </c>
      <c r="W13" s="81">
        <v>1</v>
      </c>
      <c r="X13" s="81">
        <v>1</v>
      </c>
      <c r="Y13" s="81">
        <v>1</v>
      </c>
      <c r="Z13" s="1"/>
      <c r="AA13" s="1"/>
      <c r="AB13" s="1"/>
      <c r="AC13" s="1"/>
      <c r="AD13" s="82">
        <v>17</v>
      </c>
      <c r="AE13" s="82">
        <v>2</v>
      </c>
      <c r="AF13" s="6">
        <f t="shared" si="0"/>
        <v>37.777777777777779</v>
      </c>
    </row>
    <row r="14" spans="1:32" x14ac:dyDescent="0.25">
      <c r="A14" s="1">
        <v>9</v>
      </c>
      <c r="B14" s="80" t="s">
        <v>99</v>
      </c>
      <c r="C14" s="2">
        <v>2</v>
      </c>
      <c r="D14" s="2" t="s">
        <v>56</v>
      </c>
      <c r="E14" s="81">
        <v>2</v>
      </c>
      <c r="F14" s="81">
        <v>0</v>
      </c>
      <c r="G14" s="81">
        <v>0</v>
      </c>
      <c r="H14" s="81">
        <v>1</v>
      </c>
      <c r="I14" s="81">
        <v>0</v>
      </c>
      <c r="J14" s="81">
        <v>0</v>
      </c>
      <c r="K14" s="81" t="s">
        <v>57</v>
      </c>
      <c r="L14" s="81">
        <v>1</v>
      </c>
      <c r="M14" s="81">
        <v>3</v>
      </c>
      <c r="N14" s="81">
        <v>1</v>
      </c>
      <c r="O14" s="81">
        <v>1</v>
      </c>
      <c r="P14" s="81">
        <v>1</v>
      </c>
      <c r="Q14" s="81">
        <v>2</v>
      </c>
      <c r="R14" s="81">
        <v>1</v>
      </c>
      <c r="S14" s="81">
        <v>2</v>
      </c>
      <c r="T14" s="81">
        <v>1</v>
      </c>
      <c r="U14" s="81">
        <v>1</v>
      </c>
      <c r="V14" s="81">
        <v>0</v>
      </c>
      <c r="W14" s="81">
        <v>0</v>
      </c>
      <c r="X14" s="81">
        <v>1</v>
      </c>
      <c r="Y14" s="81">
        <v>1</v>
      </c>
      <c r="Z14" s="1"/>
      <c r="AA14" s="1"/>
      <c r="AB14" s="1"/>
      <c r="AC14" s="1"/>
      <c r="AD14" s="82">
        <v>19</v>
      </c>
      <c r="AE14" s="82">
        <v>3</v>
      </c>
      <c r="AF14" s="6">
        <f t="shared" si="0"/>
        <v>42.222222222222221</v>
      </c>
    </row>
    <row r="15" spans="1:32" x14ac:dyDescent="0.25">
      <c r="A15" s="1">
        <v>10</v>
      </c>
      <c r="B15" s="80" t="s">
        <v>100</v>
      </c>
      <c r="C15" s="2">
        <v>1</v>
      </c>
      <c r="D15" s="2" t="s">
        <v>56</v>
      </c>
      <c r="E15" s="81">
        <v>2</v>
      </c>
      <c r="F15" s="81">
        <v>2</v>
      </c>
      <c r="G15" s="81">
        <v>1</v>
      </c>
      <c r="H15" s="81">
        <v>2</v>
      </c>
      <c r="I15" s="81">
        <v>1</v>
      </c>
      <c r="J15" s="81">
        <v>1</v>
      </c>
      <c r="K15" s="81">
        <v>1</v>
      </c>
      <c r="L15" s="81">
        <v>2</v>
      </c>
      <c r="M15" s="81">
        <v>2</v>
      </c>
      <c r="N15" s="81">
        <v>2</v>
      </c>
      <c r="O15" s="81">
        <v>2</v>
      </c>
      <c r="P15" s="81">
        <v>2</v>
      </c>
      <c r="Q15" s="81">
        <v>2</v>
      </c>
      <c r="R15" s="81">
        <v>1</v>
      </c>
      <c r="S15" s="81">
        <v>1</v>
      </c>
      <c r="T15" s="81">
        <v>1</v>
      </c>
      <c r="U15" s="81">
        <v>0</v>
      </c>
      <c r="V15" s="81">
        <v>0</v>
      </c>
      <c r="W15" s="81">
        <v>1</v>
      </c>
      <c r="X15" s="81">
        <v>0</v>
      </c>
      <c r="Y15" s="81">
        <v>1</v>
      </c>
      <c r="Z15" s="1"/>
      <c r="AA15" s="1"/>
      <c r="AB15" s="1"/>
      <c r="AC15" s="1"/>
      <c r="AD15" s="82">
        <v>27</v>
      </c>
      <c r="AE15" s="82">
        <v>3</v>
      </c>
      <c r="AF15" s="6">
        <f t="shared" si="0"/>
        <v>60</v>
      </c>
    </row>
    <row r="16" spans="1:32" x14ac:dyDescent="0.25">
      <c r="A16" s="1">
        <v>11</v>
      </c>
      <c r="B16" s="80" t="s">
        <v>101</v>
      </c>
      <c r="C16" s="2">
        <v>2</v>
      </c>
      <c r="D16" s="2" t="s">
        <v>56</v>
      </c>
      <c r="E16" s="81">
        <v>3</v>
      </c>
      <c r="F16" s="81">
        <v>3</v>
      </c>
      <c r="G16" s="81">
        <v>2</v>
      </c>
      <c r="H16" s="81">
        <v>1</v>
      </c>
      <c r="I16" s="81">
        <v>1</v>
      </c>
      <c r="J16" s="81">
        <v>1</v>
      </c>
      <c r="K16" s="81">
        <v>1</v>
      </c>
      <c r="L16" s="81">
        <v>2</v>
      </c>
      <c r="M16" s="81">
        <v>3</v>
      </c>
      <c r="N16" s="81">
        <v>2</v>
      </c>
      <c r="O16" s="81">
        <v>2</v>
      </c>
      <c r="P16" s="81">
        <v>2</v>
      </c>
      <c r="Q16" s="81">
        <v>0</v>
      </c>
      <c r="R16" s="81">
        <v>0</v>
      </c>
      <c r="S16" s="81">
        <v>2</v>
      </c>
      <c r="T16" s="81">
        <v>1</v>
      </c>
      <c r="U16" s="81">
        <v>1</v>
      </c>
      <c r="V16" s="81">
        <v>0</v>
      </c>
      <c r="W16" s="81">
        <v>1</v>
      </c>
      <c r="X16" s="81">
        <v>1</v>
      </c>
      <c r="Y16" s="81">
        <v>1</v>
      </c>
      <c r="Z16" s="1"/>
      <c r="AA16" s="1"/>
      <c r="AB16" s="1"/>
      <c r="AC16" s="1"/>
      <c r="AD16" s="82">
        <v>30</v>
      </c>
      <c r="AE16" s="82">
        <v>4</v>
      </c>
      <c r="AF16" s="6">
        <f t="shared" si="0"/>
        <v>66.666666666666657</v>
      </c>
    </row>
    <row r="17" spans="1:32" x14ac:dyDescent="0.25">
      <c r="A17" s="1">
        <v>12</v>
      </c>
      <c r="B17" s="80" t="s">
        <v>102</v>
      </c>
      <c r="C17" s="2">
        <v>2</v>
      </c>
      <c r="D17" s="2" t="s">
        <v>56</v>
      </c>
      <c r="E17" s="81">
        <v>1</v>
      </c>
      <c r="F17" s="81">
        <v>1</v>
      </c>
      <c r="G17" s="81">
        <v>1</v>
      </c>
      <c r="H17" s="81" t="s">
        <v>57</v>
      </c>
      <c r="I17" s="81" t="s">
        <v>57</v>
      </c>
      <c r="J17" s="81" t="s">
        <v>57</v>
      </c>
      <c r="K17" s="81" t="s">
        <v>57</v>
      </c>
      <c r="L17" s="81">
        <v>2</v>
      </c>
      <c r="M17" s="81" t="s">
        <v>57</v>
      </c>
      <c r="N17" s="81" t="s">
        <v>57</v>
      </c>
      <c r="O17" s="81">
        <v>2</v>
      </c>
      <c r="P17" s="81">
        <v>2</v>
      </c>
      <c r="Q17" s="81">
        <v>2</v>
      </c>
      <c r="R17" s="81">
        <v>1</v>
      </c>
      <c r="S17" s="81">
        <v>2</v>
      </c>
      <c r="T17" s="81">
        <v>1</v>
      </c>
      <c r="U17" s="81">
        <v>2</v>
      </c>
      <c r="V17" s="81">
        <v>2</v>
      </c>
      <c r="W17" s="81">
        <v>1</v>
      </c>
      <c r="X17" s="81">
        <v>1</v>
      </c>
      <c r="Y17" s="81">
        <v>1</v>
      </c>
      <c r="Z17" s="1"/>
      <c r="AA17" s="1"/>
      <c r="AB17" s="1"/>
      <c r="AC17" s="1"/>
      <c r="AD17" s="82">
        <v>22</v>
      </c>
      <c r="AE17" s="82">
        <v>3</v>
      </c>
      <c r="AF17" s="6">
        <f t="shared" si="0"/>
        <v>48.888888888888886</v>
      </c>
    </row>
    <row r="18" spans="1:32" x14ac:dyDescent="0.25">
      <c r="A18" s="1">
        <v>13</v>
      </c>
      <c r="B18" s="80" t="s">
        <v>103</v>
      </c>
      <c r="C18" s="2">
        <v>2</v>
      </c>
      <c r="D18" s="2" t="s">
        <v>56</v>
      </c>
      <c r="E18" s="81">
        <v>0</v>
      </c>
      <c r="F18" s="81">
        <v>0</v>
      </c>
      <c r="G18" s="81">
        <v>0</v>
      </c>
      <c r="H18" s="81" t="s">
        <v>57</v>
      </c>
      <c r="I18" s="81">
        <v>1</v>
      </c>
      <c r="J18" s="81">
        <v>2</v>
      </c>
      <c r="K18" s="81">
        <v>0</v>
      </c>
      <c r="L18" s="81">
        <v>1</v>
      </c>
      <c r="M18" s="81">
        <v>2</v>
      </c>
      <c r="N18" s="81">
        <v>2</v>
      </c>
      <c r="O18" s="81">
        <v>2</v>
      </c>
      <c r="P18" s="81">
        <v>2</v>
      </c>
      <c r="Q18" s="81">
        <v>2</v>
      </c>
      <c r="R18" s="81">
        <v>1</v>
      </c>
      <c r="S18" s="81">
        <v>2</v>
      </c>
      <c r="T18" s="81">
        <v>1</v>
      </c>
      <c r="U18" s="81">
        <v>1</v>
      </c>
      <c r="V18" s="81">
        <v>1</v>
      </c>
      <c r="W18" s="81">
        <v>1</v>
      </c>
      <c r="X18" s="81">
        <v>1</v>
      </c>
      <c r="Y18" s="81">
        <v>1</v>
      </c>
      <c r="Z18" s="1"/>
      <c r="AA18" s="1"/>
      <c r="AB18" s="1"/>
      <c r="AC18" s="1"/>
      <c r="AD18" s="82">
        <v>23</v>
      </c>
      <c r="AE18" s="82">
        <v>3</v>
      </c>
      <c r="AF18" s="6">
        <f t="shared" si="0"/>
        <v>51.111111111111107</v>
      </c>
    </row>
    <row r="19" spans="1:32" x14ac:dyDescent="0.25">
      <c r="A19" s="1">
        <v>14</v>
      </c>
      <c r="B19" s="80" t="s">
        <v>104</v>
      </c>
      <c r="C19" s="2">
        <v>2</v>
      </c>
      <c r="D19" s="2" t="s">
        <v>56</v>
      </c>
      <c r="E19" s="81">
        <v>3</v>
      </c>
      <c r="F19" s="81">
        <v>0</v>
      </c>
      <c r="G19" s="81">
        <v>2</v>
      </c>
      <c r="H19" s="81">
        <v>1</v>
      </c>
      <c r="I19" s="81">
        <v>0</v>
      </c>
      <c r="J19" s="81">
        <v>0</v>
      </c>
      <c r="K19" s="81">
        <v>0</v>
      </c>
      <c r="L19" s="81">
        <v>0</v>
      </c>
      <c r="M19" s="81">
        <v>1</v>
      </c>
      <c r="N19" s="81">
        <v>1</v>
      </c>
      <c r="O19" s="81">
        <v>1</v>
      </c>
      <c r="P19" s="81">
        <v>0</v>
      </c>
      <c r="Q19" s="81">
        <v>2</v>
      </c>
      <c r="R19" s="81">
        <v>1</v>
      </c>
      <c r="S19" s="81">
        <v>2</v>
      </c>
      <c r="T19" s="81">
        <v>0</v>
      </c>
      <c r="U19" s="81">
        <v>1</v>
      </c>
      <c r="V19" s="81" t="s">
        <v>57</v>
      </c>
      <c r="W19" s="81">
        <v>0</v>
      </c>
      <c r="X19" s="81">
        <v>1</v>
      </c>
      <c r="Y19" s="81">
        <v>1</v>
      </c>
      <c r="Z19" s="1"/>
      <c r="AA19" s="1"/>
      <c r="AB19" s="1"/>
      <c r="AC19" s="1"/>
      <c r="AD19" s="82">
        <v>17</v>
      </c>
      <c r="AE19" s="82">
        <v>2</v>
      </c>
      <c r="AF19" s="6">
        <f t="shared" si="0"/>
        <v>37.777777777777779</v>
      </c>
    </row>
    <row r="20" spans="1:32" x14ac:dyDescent="0.25">
      <c r="A20" s="1">
        <v>15</v>
      </c>
      <c r="B20" s="80" t="s">
        <v>105</v>
      </c>
      <c r="C20" s="2">
        <v>1</v>
      </c>
      <c r="D20" s="2" t="s">
        <v>56</v>
      </c>
      <c r="E20" s="81">
        <v>1</v>
      </c>
      <c r="F20" s="81">
        <v>0</v>
      </c>
      <c r="G20" s="81">
        <v>0</v>
      </c>
      <c r="H20" s="81" t="s">
        <v>57</v>
      </c>
      <c r="I20" s="81" t="s">
        <v>57</v>
      </c>
      <c r="J20" s="81">
        <v>2</v>
      </c>
      <c r="K20" s="81">
        <v>1</v>
      </c>
      <c r="L20" s="81">
        <v>0</v>
      </c>
      <c r="M20" s="81">
        <v>2</v>
      </c>
      <c r="N20" s="81">
        <v>1</v>
      </c>
      <c r="O20" s="81">
        <v>1</v>
      </c>
      <c r="P20" s="81" t="s">
        <v>57</v>
      </c>
      <c r="Q20" s="81">
        <v>2</v>
      </c>
      <c r="R20" s="81" t="s">
        <v>57</v>
      </c>
      <c r="S20" s="81">
        <v>1</v>
      </c>
      <c r="T20" s="81">
        <v>1</v>
      </c>
      <c r="U20" s="81">
        <v>1</v>
      </c>
      <c r="V20" s="81">
        <v>2</v>
      </c>
      <c r="W20" s="81" t="s">
        <v>57</v>
      </c>
      <c r="X20" s="81">
        <v>1</v>
      </c>
      <c r="Y20" s="81">
        <v>1</v>
      </c>
      <c r="Z20" s="1"/>
      <c r="AA20" s="1"/>
      <c r="AB20" s="1"/>
      <c r="AC20" s="1"/>
      <c r="AD20" s="82">
        <v>17</v>
      </c>
      <c r="AE20" s="82">
        <v>2</v>
      </c>
      <c r="AF20" s="6">
        <f t="shared" si="0"/>
        <v>37.777777777777779</v>
      </c>
    </row>
    <row r="21" spans="1:32" x14ac:dyDescent="0.25">
      <c r="A21" s="1">
        <v>16</v>
      </c>
      <c r="B21" s="80" t="s">
        <v>106</v>
      </c>
      <c r="C21" s="2">
        <v>1</v>
      </c>
      <c r="D21" s="2" t="s">
        <v>56</v>
      </c>
      <c r="E21" s="81">
        <v>3</v>
      </c>
      <c r="F21" s="81">
        <v>1</v>
      </c>
      <c r="G21" s="81">
        <v>1</v>
      </c>
      <c r="H21" s="81">
        <v>3</v>
      </c>
      <c r="I21" s="81">
        <v>3</v>
      </c>
      <c r="J21" s="81">
        <v>2</v>
      </c>
      <c r="K21" s="81">
        <v>0</v>
      </c>
      <c r="L21" s="81">
        <v>1</v>
      </c>
      <c r="M21" s="81">
        <v>3</v>
      </c>
      <c r="N21" s="81">
        <v>1</v>
      </c>
      <c r="O21" s="81">
        <v>2</v>
      </c>
      <c r="P21" s="81">
        <v>2</v>
      </c>
      <c r="Q21" s="81">
        <v>1</v>
      </c>
      <c r="R21" s="81">
        <v>1</v>
      </c>
      <c r="S21" s="81">
        <v>2</v>
      </c>
      <c r="T21" s="81">
        <v>1</v>
      </c>
      <c r="U21" s="81">
        <v>2</v>
      </c>
      <c r="V21" s="81" t="s">
        <v>57</v>
      </c>
      <c r="W21" s="81" t="s">
        <v>57</v>
      </c>
      <c r="X21" s="81" t="s">
        <v>57</v>
      </c>
      <c r="Y21" s="81" t="s">
        <v>57</v>
      </c>
      <c r="Z21" s="1"/>
      <c r="AA21" s="1"/>
      <c r="AB21" s="1"/>
      <c r="AC21" s="1"/>
      <c r="AD21" s="82">
        <v>29</v>
      </c>
      <c r="AE21" s="82">
        <v>4</v>
      </c>
      <c r="AF21" s="6">
        <f t="shared" si="0"/>
        <v>64.444444444444443</v>
      </c>
    </row>
    <row r="22" spans="1:32" x14ac:dyDescent="0.25">
      <c r="A22" s="1">
        <v>17</v>
      </c>
      <c r="B22" s="80" t="s">
        <v>107</v>
      </c>
      <c r="C22" s="2">
        <v>2</v>
      </c>
      <c r="D22" s="2" t="s">
        <v>56</v>
      </c>
      <c r="E22" s="81">
        <v>3</v>
      </c>
      <c r="F22" s="81">
        <v>2</v>
      </c>
      <c r="G22" s="81">
        <v>2</v>
      </c>
      <c r="H22" s="81">
        <v>2</v>
      </c>
      <c r="I22" s="81">
        <v>1</v>
      </c>
      <c r="J22" s="81">
        <v>0</v>
      </c>
      <c r="K22" s="81">
        <v>0</v>
      </c>
      <c r="L22" s="81">
        <v>2</v>
      </c>
      <c r="M22" s="81">
        <v>2</v>
      </c>
      <c r="N22" s="81">
        <v>2</v>
      </c>
      <c r="O22" s="81">
        <v>2</v>
      </c>
      <c r="P22" s="81">
        <v>2</v>
      </c>
      <c r="Q22" s="81">
        <v>0</v>
      </c>
      <c r="R22" s="81">
        <v>0</v>
      </c>
      <c r="S22" s="81">
        <v>1</v>
      </c>
      <c r="T22" s="81">
        <v>1</v>
      </c>
      <c r="U22" s="81">
        <v>2</v>
      </c>
      <c r="V22" s="81">
        <v>1</v>
      </c>
      <c r="W22" s="81">
        <v>1</v>
      </c>
      <c r="X22" s="81">
        <v>1</v>
      </c>
      <c r="Y22" s="81">
        <v>1</v>
      </c>
      <c r="Z22" s="1"/>
      <c r="AA22" s="1"/>
      <c r="AB22" s="1"/>
      <c r="AC22" s="1"/>
      <c r="AD22" s="82">
        <v>28</v>
      </c>
      <c r="AE22" s="82">
        <v>3</v>
      </c>
      <c r="AF22" s="6">
        <f t="shared" si="0"/>
        <v>62.222222222222221</v>
      </c>
    </row>
    <row r="23" spans="1:32" x14ac:dyDescent="0.25">
      <c r="A23" s="1">
        <v>18</v>
      </c>
      <c r="B23" s="80" t="s">
        <v>108</v>
      </c>
      <c r="C23" s="2">
        <v>2</v>
      </c>
      <c r="D23" s="2" t="s">
        <v>56</v>
      </c>
      <c r="E23" s="81">
        <v>1</v>
      </c>
      <c r="F23" s="81">
        <v>1</v>
      </c>
      <c r="G23" s="81">
        <v>2</v>
      </c>
      <c r="H23" s="81" t="s">
        <v>57</v>
      </c>
      <c r="I23" s="81" t="s">
        <v>57</v>
      </c>
      <c r="J23" s="81" t="s">
        <v>57</v>
      </c>
      <c r="K23" s="81" t="s">
        <v>57</v>
      </c>
      <c r="L23" s="81">
        <v>1</v>
      </c>
      <c r="M23" s="81">
        <v>3</v>
      </c>
      <c r="N23" s="81">
        <v>1</v>
      </c>
      <c r="O23" s="81">
        <v>1</v>
      </c>
      <c r="P23" s="81">
        <v>1</v>
      </c>
      <c r="Q23" s="81">
        <v>2</v>
      </c>
      <c r="R23" s="81">
        <v>0</v>
      </c>
      <c r="S23" s="81">
        <v>1</v>
      </c>
      <c r="T23" s="81">
        <v>1</v>
      </c>
      <c r="U23" s="81">
        <v>1</v>
      </c>
      <c r="V23" s="81">
        <v>1</v>
      </c>
      <c r="W23" s="81">
        <v>0</v>
      </c>
      <c r="X23" s="81">
        <v>1</v>
      </c>
      <c r="Y23" s="81">
        <v>1</v>
      </c>
      <c r="Z23" s="1"/>
      <c r="AA23" s="1"/>
      <c r="AB23" s="1"/>
      <c r="AC23" s="1"/>
      <c r="AD23" s="82">
        <v>19</v>
      </c>
      <c r="AE23" s="82">
        <v>3</v>
      </c>
      <c r="AF23" s="6">
        <f t="shared" si="0"/>
        <v>42.222222222222221</v>
      </c>
    </row>
    <row r="24" spans="1:32" x14ac:dyDescent="0.25">
      <c r="A24" s="1">
        <v>19</v>
      </c>
      <c r="B24" s="80" t="s">
        <v>109</v>
      </c>
      <c r="C24" s="2">
        <v>1</v>
      </c>
      <c r="D24" s="2" t="s">
        <v>90</v>
      </c>
      <c r="E24" s="81">
        <v>2</v>
      </c>
      <c r="F24" s="81">
        <v>3</v>
      </c>
      <c r="G24" s="81">
        <v>1</v>
      </c>
      <c r="H24" s="81">
        <v>2</v>
      </c>
      <c r="I24" s="81">
        <v>2</v>
      </c>
      <c r="J24" s="81">
        <v>2</v>
      </c>
      <c r="K24" s="81">
        <v>3</v>
      </c>
      <c r="L24" s="81">
        <v>2</v>
      </c>
      <c r="M24" s="81">
        <v>2</v>
      </c>
      <c r="N24" s="81">
        <v>1</v>
      </c>
      <c r="O24" s="81">
        <v>2</v>
      </c>
      <c r="P24" s="81">
        <v>1</v>
      </c>
      <c r="Q24" s="81">
        <v>2</v>
      </c>
      <c r="R24" s="81">
        <v>1</v>
      </c>
      <c r="S24" s="81">
        <v>2</v>
      </c>
      <c r="T24" s="81">
        <v>1</v>
      </c>
      <c r="U24" s="81">
        <v>2</v>
      </c>
      <c r="V24" s="81" t="s">
        <v>57</v>
      </c>
      <c r="W24" s="81">
        <v>1</v>
      </c>
      <c r="X24" s="81">
        <v>1</v>
      </c>
      <c r="Y24" s="81">
        <v>1</v>
      </c>
      <c r="Z24" s="1"/>
      <c r="AA24" s="1"/>
      <c r="AB24" s="1"/>
      <c r="AC24" s="1"/>
      <c r="AD24" s="82">
        <v>34</v>
      </c>
      <c r="AE24" s="82">
        <v>4</v>
      </c>
      <c r="AF24" s="6">
        <f t="shared" si="0"/>
        <v>75.555555555555557</v>
      </c>
    </row>
    <row r="25" spans="1:32" x14ac:dyDescent="0.25">
      <c r="A25" s="1">
        <v>20</v>
      </c>
      <c r="B25" s="80" t="s">
        <v>110</v>
      </c>
      <c r="C25" s="2">
        <v>1</v>
      </c>
      <c r="D25" s="2" t="s">
        <v>90</v>
      </c>
      <c r="E25" s="81">
        <v>0</v>
      </c>
      <c r="F25" s="81">
        <v>0</v>
      </c>
      <c r="G25" s="81">
        <v>1</v>
      </c>
      <c r="H25" s="81">
        <v>2</v>
      </c>
      <c r="I25" s="81">
        <v>0</v>
      </c>
      <c r="J25" s="81" t="s">
        <v>57</v>
      </c>
      <c r="K25" s="81" t="s">
        <v>57</v>
      </c>
      <c r="L25" s="81" t="s">
        <v>57</v>
      </c>
      <c r="M25" s="81" t="s">
        <v>57</v>
      </c>
      <c r="N25" s="81" t="s">
        <v>57</v>
      </c>
      <c r="O25" s="81" t="s">
        <v>57</v>
      </c>
      <c r="P25" s="81" t="s">
        <v>57</v>
      </c>
      <c r="Q25" s="81" t="s">
        <v>57</v>
      </c>
      <c r="R25" s="81" t="s">
        <v>57</v>
      </c>
      <c r="S25" s="81" t="s">
        <v>57</v>
      </c>
      <c r="T25" s="81" t="s">
        <v>57</v>
      </c>
      <c r="U25" s="81" t="s">
        <v>57</v>
      </c>
      <c r="V25" s="81" t="s">
        <v>57</v>
      </c>
      <c r="W25" s="81" t="s">
        <v>57</v>
      </c>
      <c r="X25" s="81" t="s">
        <v>57</v>
      </c>
      <c r="Y25" s="81" t="s">
        <v>57</v>
      </c>
      <c r="Z25" s="1"/>
      <c r="AA25" s="1"/>
      <c r="AB25" s="1"/>
      <c r="AC25" s="1"/>
      <c r="AD25" s="82">
        <v>3</v>
      </c>
      <c r="AE25" s="82">
        <v>2</v>
      </c>
      <c r="AF25" s="6">
        <f t="shared" ref="AF25:AF56" si="1">AD25/$AF$1*100</f>
        <v>6.666666666666667</v>
      </c>
    </row>
    <row r="26" spans="1:32" x14ac:dyDescent="0.25">
      <c r="A26" s="1">
        <v>21</v>
      </c>
      <c r="B26" s="80" t="s">
        <v>111</v>
      </c>
      <c r="C26" s="2">
        <v>1</v>
      </c>
      <c r="D26" s="2" t="s">
        <v>90</v>
      </c>
      <c r="E26" s="81">
        <v>2</v>
      </c>
      <c r="F26" s="81">
        <v>3</v>
      </c>
      <c r="G26" s="81">
        <v>2</v>
      </c>
      <c r="H26" s="81">
        <v>3</v>
      </c>
      <c r="I26" s="81">
        <v>3</v>
      </c>
      <c r="J26" s="81">
        <v>2</v>
      </c>
      <c r="K26" s="81">
        <v>2</v>
      </c>
      <c r="L26" s="81">
        <v>2</v>
      </c>
      <c r="M26" s="81">
        <v>3</v>
      </c>
      <c r="N26" s="81">
        <v>2</v>
      </c>
      <c r="O26" s="81">
        <v>2</v>
      </c>
      <c r="P26" s="81">
        <v>0</v>
      </c>
      <c r="Q26" s="81">
        <v>2</v>
      </c>
      <c r="R26" s="81">
        <v>0</v>
      </c>
      <c r="S26" s="81">
        <v>0</v>
      </c>
      <c r="T26" s="81">
        <v>0</v>
      </c>
      <c r="U26" s="81">
        <v>2</v>
      </c>
      <c r="V26" s="81">
        <v>1</v>
      </c>
      <c r="W26" s="81">
        <v>0</v>
      </c>
      <c r="X26" s="81">
        <v>1</v>
      </c>
      <c r="Y26" s="81">
        <v>1</v>
      </c>
      <c r="Z26" s="1"/>
      <c r="AA26" s="1"/>
      <c r="AB26" s="1"/>
      <c r="AC26" s="1"/>
      <c r="AD26" s="82">
        <v>33</v>
      </c>
      <c r="AE26" s="82">
        <v>4</v>
      </c>
      <c r="AF26" s="6">
        <f t="shared" si="1"/>
        <v>73.333333333333329</v>
      </c>
    </row>
    <row r="27" spans="1:32" x14ac:dyDescent="0.25">
      <c r="A27" s="1">
        <v>22</v>
      </c>
      <c r="B27" s="80" t="s">
        <v>112</v>
      </c>
      <c r="C27" s="2">
        <v>1</v>
      </c>
      <c r="D27" s="2" t="s">
        <v>90</v>
      </c>
      <c r="E27" s="81">
        <v>1</v>
      </c>
      <c r="F27" s="81">
        <v>2</v>
      </c>
      <c r="G27" s="81">
        <v>1</v>
      </c>
      <c r="H27" s="81">
        <v>3</v>
      </c>
      <c r="I27" s="81">
        <v>1</v>
      </c>
      <c r="J27" s="81">
        <v>0</v>
      </c>
      <c r="K27" s="81">
        <v>0</v>
      </c>
      <c r="L27" s="81">
        <v>2</v>
      </c>
      <c r="M27" s="81" t="s">
        <v>57</v>
      </c>
      <c r="N27" s="81" t="s">
        <v>57</v>
      </c>
      <c r="O27" s="81">
        <v>0</v>
      </c>
      <c r="P27" s="81" t="s">
        <v>57</v>
      </c>
      <c r="Q27" s="81" t="s">
        <v>57</v>
      </c>
      <c r="R27" s="81" t="s">
        <v>57</v>
      </c>
      <c r="S27" s="81" t="s">
        <v>57</v>
      </c>
      <c r="T27" s="81" t="s">
        <v>57</v>
      </c>
      <c r="U27" s="81" t="s">
        <v>57</v>
      </c>
      <c r="V27" s="81" t="s">
        <v>57</v>
      </c>
      <c r="W27" s="81" t="s">
        <v>57</v>
      </c>
      <c r="X27" s="81" t="s">
        <v>57</v>
      </c>
      <c r="Y27" s="81" t="s">
        <v>57</v>
      </c>
      <c r="Z27" s="1"/>
      <c r="AA27" s="1"/>
      <c r="AB27" s="1"/>
      <c r="AC27" s="1"/>
      <c r="AD27" s="82">
        <v>10</v>
      </c>
      <c r="AE27" s="82">
        <v>2</v>
      </c>
      <c r="AF27" s="6">
        <f t="shared" si="1"/>
        <v>22.222222222222221</v>
      </c>
    </row>
    <row r="28" spans="1:32" x14ac:dyDescent="0.25">
      <c r="A28" s="1">
        <v>23</v>
      </c>
      <c r="B28" s="80" t="s">
        <v>113</v>
      </c>
      <c r="C28" s="2">
        <v>2</v>
      </c>
      <c r="D28" s="2" t="s">
        <v>90</v>
      </c>
      <c r="E28" s="81">
        <v>4</v>
      </c>
      <c r="F28" s="81">
        <v>3</v>
      </c>
      <c r="G28" s="81">
        <v>2</v>
      </c>
      <c r="H28" s="81">
        <v>3</v>
      </c>
      <c r="I28" s="81">
        <v>3</v>
      </c>
      <c r="J28" s="81">
        <v>3</v>
      </c>
      <c r="K28" s="81">
        <v>3</v>
      </c>
      <c r="L28" s="81">
        <v>2</v>
      </c>
      <c r="M28" s="81">
        <v>3</v>
      </c>
      <c r="N28" s="81">
        <v>1</v>
      </c>
      <c r="O28" s="81">
        <v>2</v>
      </c>
      <c r="P28" s="81">
        <v>2</v>
      </c>
      <c r="Q28" s="81">
        <v>2</v>
      </c>
      <c r="R28" s="81">
        <v>1</v>
      </c>
      <c r="S28" s="81">
        <v>2</v>
      </c>
      <c r="T28" s="81">
        <v>1</v>
      </c>
      <c r="U28" s="81">
        <v>2</v>
      </c>
      <c r="V28" s="81" t="s">
        <v>57</v>
      </c>
      <c r="W28" s="81">
        <v>1</v>
      </c>
      <c r="X28" s="81">
        <v>1</v>
      </c>
      <c r="Y28" s="81">
        <v>1</v>
      </c>
      <c r="Z28" s="1"/>
      <c r="AA28" s="1"/>
      <c r="AB28" s="1"/>
      <c r="AC28" s="1"/>
      <c r="AD28" s="82">
        <v>42</v>
      </c>
      <c r="AE28" s="82">
        <v>5</v>
      </c>
      <c r="AF28" s="6">
        <f t="shared" si="1"/>
        <v>93.333333333333329</v>
      </c>
    </row>
    <row r="29" spans="1:32" x14ac:dyDescent="0.25">
      <c r="A29" s="1">
        <v>24</v>
      </c>
      <c r="B29" s="80" t="s">
        <v>114</v>
      </c>
      <c r="C29" s="2">
        <v>2</v>
      </c>
      <c r="D29" s="2" t="s">
        <v>90</v>
      </c>
      <c r="E29" s="81">
        <v>2</v>
      </c>
      <c r="F29" s="81">
        <v>3</v>
      </c>
      <c r="G29" s="81">
        <v>2</v>
      </c>
      <c r="H29" s="81">
        <v>3</v>
      </c>
      <c r="I29" s="81">
        <v>2</v>
      </c>
      <c r="J29" s="81">
        <v>2</v>
      </c>
      <c r="K29" s="81">
        <v>1</v>
      </c>
      <c r="L29" s="81">
        <v>2</v>
      </c>
      <c r="M29" s="81">
        <v>0</v>
      </c>
      <c r="N29" s="81">
        <v>0</v>
      </c>
      <c r="O29" s="81">
        <v>2</v>
      </c>
      <c r="P29" s="81">
        <v>2</v>
      </c>
      <c r="Q29" s="81" t="s">
        <v>57</v>
      </c>
      <c r="R29" s="81" t="s">
        <v>57</v>
      </c>
      <c r="S29" s="81">
        <v>1</v>
      </c>
      <c r="T29" s="81">
        <v>1</v>
      </c>
      <c r="U29" s="81">
        <v>0</v>
      </c>
      <c r="V29" s="81" t="s">
        <v>57</v>
      </c>
      <c r="W29" s="81">
        <v>0</v>
      </c>
      <c r="X29" s="81">
        <v>1</v>
      </c>
      <c r="Y29" s="81">
        <v>1</v>
      </c>
      <c r="Z29" s="1"/>
      <c r="AA29" s="1"/>
      <c r="AB29" s="1"/>
      <c r="AC29" s="1"/>
      <c r="AD29" s="82">
        <v>25</v>
      </c>
      <c r="AE29" s="82">
        <v>3</v>
      </c>
      <c r="AF29" s="6">
        <f t="shared" si="1"/>
        <v>55.555555555555557</v>
      </c>
    </row>
    <row r="30" spans="1:32" x14ac:dyDescent="0.25">
      <c r="A30" s="1">
        <v>25</v>
      </c>
      <c r="B30" s="80" t="s">
        <v>115</v>
      </c>
      <c r="C30" s="2">
        <v>2</v>
      </c>
      <c r="D30" s="2" t="s">
        <v>90</v>
      </c>
      <c r="E30" s="81">
        <v>4</v>
      </c>
      <c r="F30" s="81">
        <v>3</v>
      </c>
      <c r="G30" s="81">
        <v>2</v>
      </c>
      <c r="H30" s="81">
        <v>3</v>
      </c>
      <c r="I30" s="81">
        <v>2</v>
      </c>
      <c r="J30" s="81">
        <v>3</v>
      </c>
      <c r="K30" s="81">
        <v>2</v>
      </c>
      <c r="L30" s="81">
        <v>2</v>
      </c>
      <c r="M30" s="81">
        <v>3</v>
      </c>
      <c r="N30" s="81">
        <v>2</v>
      </c>
      <c r="O30" s="81">
        <v>2</v>
      </c>
      <c r="P30" s="81">
        <v>2</v>
      </c>
      <c r="Q30" s="81">
        <v>1</v>
      </c>
      <c r="R30" s="81">
        <v>1</v>
      </c>
      <c r="S30" s="81">
        <v>2</v>
      </c>
      <c r="T30" s="81">
        <v>1</v>
      </c>
      <c r="U30" s="81">
        <v>1</v>
      </c>
      <c r="V30" s="81">
        <v>1</v>
      </c>
      <c r="W30" s="81">
        <v>0</v>
      </c>
      <c r="X30" s="81">
        <v>0</v>
      </c>
      <c r="Y30" s="81">
        <v>1</v>
      </c>
      <c r="Z30" s="1"/>
      <c r="AA30" s="1"/>
      <c r="AB30" s="1"/>
      <c r="AC30" s="1"/>
      <c r="AD30" s="82">
        <v>38</v>
      </c>
      <c r="AE30" s="82">
        <v>4</v>
      </c>
      <c r="AF30" s="6">
        <f t="shared" si="1"/>
        <v>84.444444444444443</v>
      </c>
    </row>
    <row r="31" spans="1:32" x14ac:dyDescent="0.25">
      <c r="A31" s="1">
        <v>26</v>
      </c>
      <c r="B31" s="80" t="s">
        <v>116</v>
      </c>
      <c r="C31" s="2">
        <v>1</v>
      </c>
      <c r="D31" s="2" t="s">
        <v>90</v>
      </c>
      <c r="E31" s="81">
        <v>1</v>
      </c>
      <c r="F31" s="81">
        <v>2</v>
      </c>
      <c r="G31" s="81">
        <v>1</v>
      </c>
      <c r="H31" s="81">
        <v>3</v>
      </c>
      <c r="I31" s="81">
        <v>2</v>
      </c>
      <c r="J31" s="81">
        <v>2</v>
      </c>
      <c r="K31" s="81">
        <v>1</v>
      </c>
      <c r="L31" s="81">
        <v>1</v>
      </c>
      <c r="M31" s="81">
        <v>2</v>
      </c>
      <c r="N31" s="81">
        <v>1</v>
      </c>
      <c r="O31" s="81">
        <v>2</v>
      </c>
      <c r="P31" s="81">
        <v>2</v>
      </c>
      <c r="Q31" s="81">
        <v>2</v>
      </c>
      <c r="R31" s="81" t="s">
        <v>57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1"/>
      <c r="AA31" s="1"/>
      <c r="AB31" s="1"/>
      <c r="AC31" s="1"/>
      <c r="AD31" s="82">
        <v>22</v>
      </c>
      <c r="AE31" s="82">
        <v>3</v>
      </c>
      <c r="AF31" s="6">
        <f t="shared" si="1"/>
        <v>48.888888888888886</v>
      </c>
    </row>
    <row r="32" spans="1:32" x14ac:dyDescent="0.25">
      <c r="A32" s="1">
        <v>27</v>
      </c>
      <c r="B32" s="80" t="s">
        <v>117</v>
      </c>
      <c r="C32" s="2">
        <v>1</v>
      </c>
      <c r="D32" s="2" t="s">
        <v>90</v>
      </c>
      <c r="E32" s="81">
        <v>4</v>
      </c>
      <c r="F32" s="81">
        <v>3</v>
      </c>
      <c r="G32" s="81">
        <v>2</v>
      </c>
      <c r="H32" s="81">
        <v>3</v>
      </c>
      <c r="I32" s="81">
        <v>2</v>
      </c>
      <c r="J32" s="81">
        <v>2</v>
      </c>
      <c r="K32" s="81">
        <v>2</v>
      </c>
      <c r="L32" s="81">
        <v>2</v>
      </c>
      <c r="M32" s="81">
        <v>3</v>
      </c>
      <c r="N32" s="81">
        <v>2</v>
      </c>
      <c r="O32" s="81">
        <v>1</v>
      </c>
      <c r="P32" s="81">
        <v>0</v>
      </c>
      <c r="Q32" s="81">
        <v>2</v>
      </c>
      <c r="R32" s="81">
        <v>1</v>
      </c>
      <c r="S32" s="81">
        <v>2</v>
      </c>
      <c r="T32" s="81">
        <v>0</v>
      </c>
      <c r="U32" s="81">
        <v>2</v>
      </c>
      <c r="V32" s="81" t="s">
        <v>57</v>
      </c>
      <c r="W32" s="81" t="s">
        <v>57</v>
      </c>
      <c r="X32" s="81">
        <v>1</v>
      </c>
      <c r="Y32" s="81">
        <v>1</v>
      </c>
      <c r="Z32" s="1"/>
      <c r="AA32" s="1"/>
      <c r="AB32" s="1"/>
      <c r="AC32" s="1"/>
      <c r="AD32" s="82">
        <v>35</v>
      </c>
      <c r="AE32" s="82">
        <v>4</v>
      </c>
      <c r="AF32" s="6">
        <f t="shared" si="1"/>
        <v>77.777777777777786</v>
      </c>
    </row>
    <row r="33" spans="1:32" x14ac:dyDescent="0.25">
      <c r="A33" s="1">
        <v>28</v>
      </c>
      <c r="B33" s="80" t="s">
        <v>118</v>
      </c>
      <c r="C33" s="2">
        <v>2</v>
      </c>
      <c r="D33" s="2" t="s">
        <v>90</v>
      </c>
      <c r="E33" s="81">
        <v>4</v>
      </c>
      <c r="F33" s="81">
        <v>3</v>
      </c>
      <c r="G33" s="81">
        <v>2</v>
      </c>
      <c r="H33" s="81">
        <v>3</v>
      </c>
      <c r="I33" s="81">
        <v>2</v>
      </c>
      <c r="J33" s="81">
        <v>3</v>
      </c>
      <c r="K33" s="81">
        <v>2</v>
      </c>
      <c r="L33" s="81">
        <v>2</v>
      </c>
      <c r="M33" s="81">
        <v>3</v>
      </c>
      <c r="N33" s="81">
        <v>2</v>
      </c>
      <c r="O33" s="81">
        <v>2</v>
      </c>
      <c r="P33" s="81">
        <v>2</v>
      </c>
      <c r="Q33" s="81">
        <v>1</v>
      </c>
      <c r="R33" s="81">
        <v>1</v>
      </c>
      <c r="S33" s="81">
        <v>2</v>
      </c>
      <c r="T33" s="81">
        <v>1</v>
      </c>
      <c r="U33" s="81">
        <v>2</v>
      </c>
      <c r="V33" s="81">
        <v>0</v>
      </c>
      <c r="W33" s="81">
        <v>0</v>
      </c>
      <c r="X33" s="81">
        <v>1</v>
      </c>
      <c r="Y33" s="81">
        <v>1</v>
      </c>
      <c r="Z33" s="1"/>
      <c r="AA33" s="1"/>
      <c r="AB33" s="1"/>
      <c r="AC33" s="1"/>
      <c r="AD33" s="82">
        <v>39</v>
      </c>
      <c r="AE33" s="82">
        <v>5</v>
      </c>
      <c r="AF33" s="6">
        <f t="shared" si="1"/>
        <v>86.666666666666671</v>
      </c>
    </row>
    <row r="34" spans="1:32" x14ac:dyDescent="0.25">
      <c r="A34" s="1">
        <v>29</v>
      </c>
      <c r="B34" s="80" t="s">
        <v>119</v>
      </c>
      <c r="C34" s="2">
        <v>2</v>
      </c>
      <c r="D34" s="2" t="s">
        <v>90</v>
      </c>
      <c r="E34" s="81">
        <v>3</v>
      </c>
      <c r="F34" s="81">
        <v>2</v>
      </c>
      <c r="G34" s="81">
        <v>2</v>
      </c>
      <c r="H34" s="81">
        <v>3</v>
      </c>
      <c r="I34" s="81">
        <v>2</v>
      </c>
      <c r="J34" s="81">
        <v>3</v>
      </c>
      <c r="K34" s="81">
        <v>3</v>
      </c>
      <c r="L34" s="81">
        <v>1</v>
      </c>
      <c r="M34" s="81">
        <v>3</v>
      </c>
      <c r="N34" s="81">
        <v>2</v>
      </c>
      <c r="O34" s="81">
        <v>2</v>
      </c>
      <c r="P34" s="81">
        <v>2</v>
      </c>
      <c r="Q34" s="81">
        <v>2</v>
      </c>
      <c r="R34" s="81">
        <v>1</v>
      </c>
      <c r="S34" s="81">
        <v>2</v>
      </c>
      <c r="T34" s="81">
        <v>0</v>
      </c>
      <c r="U34" s="81">
        <v>2</v>
      </c>
      <c r="V34" s="81">
        <v>1</v>
      </c>
      <c r="W34" s="81">
        <v>0</v>
      </c>
      <c r="X34" s="81">
        <v>1</v>
      </c>
      <c r="Y34" s="81">
        <v>0</v>
      </c>
      <c r="Z34" s="1"/>
      <c r="AA34" s="1"/>
      <c r="AB34" s="1"/>
      <c r="AC34" s="1"/>
      <c r="AD34" s="82">
        <v>37</v>
      </c>
      <c r="AE34" s="82">
        <v>4</v>
      </c>
      <c r="AF34" s="6">
        <f t="shared" si="1"/>
        <v>82.222222222222214</v>
      </c>
    </row>
    <row r="35" spans="1:32" x14ac:dyDescent="0.25">
      <c r="A35" s="1">
        <v>30</v>
      </c>
      <c r="B35" s="80" t="s">
        <v>120</v>
      </c>
      <c r="C35" s="2">
        <v>2</v>
      </c>
      <c r="D35" s="2" t="s">
        <v>90</v>
      </c>
      <c r="E35" s="81">
        <v>2</v>
      </c>
      <c r="F35" s="81">
        <v>2</v>
      </c>
      <c r="G35" s="81">
        <v>2</v>
      </c>
      <c r="H35" s="81">
        <v>3</v>
      </c>
      <c r="I35" s="81">
        <v>3</v>
      </c>
      <c r="J35" s="81">
        <v>2</v>
      </c>
      <c r="K35" s="81">
        <v>1</v>
      </c>
      <c r="L35" s="81">
        <v>1</v>
      </c>
      <c r="M35" s="81">
        <v>2</v>
      </c>
      <c r="N35" s="81">
        <v>1</v>
      </c>
      <c r="O35" s="81">
        <v>2</v>
      </c>
      <c r="P35" s="81">
        <v>2</v>
      </c>
      <c r="Q35" s="81">
        <v>2</v>
      </c>
      <c r="R35" s="81">
        <v>1</v>
      </c>
      <c r="S35" s="81">
        <v>0</v>
      </c>
      <c r="T35" s="81">
        <v>0</v>
      </c>
      <c r="U35" s="81">
        <v>1</v>
      </c>
      <c r="V35" s="81" t="s">
        <v>57</v>
      </c>
      <c r="W35" s="81">
        <v>0</v>
      </c>
      <c r="X35" s="81">
        <v>1</v>
      </c>
      <c r="Y35" s="81">
        <v>1</v>
      </c>
      <c r="Z35" s="1"/>
      <c r="AA35" s="1"/>
      <c r="AB35" s="1"/>
      <c r="AC35" s="1"/>
      <c r="AD35" s="82">
        <v>29</v>
      </c>
      <c r="AE35" s="82">
        <v>4</v>
      </c>
      <c r="AF35" s="6">
        <f t="shared" si="1"/>
        <v>64.444444444444443</v>
      </c>
    </row>
    <row r="36" spans="1:32" x14ac:dyDescent="0.25">
      <c r="A36" s="1">
        <v>31</v>
      </c>
      <c r="B36" s="80" t="s">
        <v>121</v>
      </c>
      <c r="C36" s="2">
        <v>2</v>
      </c>
      <c r="D36" s="2" t="s">
        <v>90</v>
      </c>
      <c r="E36" s="81">
        <v>3</v>
      </c>
      <c r="F36" s="81">
        <v>3</v>
      </c>
      <c r="G36" s="81">
        <v>2</v>
      </c>
      <c r="H36" s="81">
        <v>3</v>
      </c>
      <c r="I36" s="81">
        <v>2</v>
      </c>
      <c r="J36" s="81">
        <v>2</v>
      </c>
      <c r="K36" s="81">
        <v>2</v>
      </c>
      <c r="L36" s="81">
        <v>2</v>
      </c>
      <c r="M36" s="81">
        <v>3</v>
      </c>
      <c r="N36" s="81">
        <v>2</v>
      </c>
      <c r="O36" s="81">
        <v>2</v>
      </c>
      <c r="P36" s="81">
        <v>2</v>
      </c>
      <c r="Q36" s="81">
        <v>2</v>
      </c>
      <c r="R36" s="81">
        <v>1</v>
      </c>
      <c r="S36" s="81">
        <v>2</v>
      </c>
      <c r="T36" s="81">
        <v>1</v>
      </c>
      <c r="U36" s="81">
        <v>2</v>
      </c>
      <c r="V36" s="81">
        <v>0</v>
      </c>
      <c r="W36" s="81">
        <v>0</v>
      </c>
      <c r="X36" s="81">
        <v>1</v>
      </c>
      <c r="Y36" s="81">
        <v>1</v>
      </c>
      <c r="Z36" s="1"/>
      <c r="AA36" s="1"/>
      <c r="AB36" s="1"/>
      <c r="AC36" s="1"/>
      <c r="AD36" s="82">
        <v>38</v>
      </c>
      <c r="AE36" s="82">
        <v>4</v>
      </c>
      <c r="AF36" s="6">
        <f t="shared" si="1"/>
        <v>84.444444444444443</v>
      </c>
    </row>
    <row r="37" spans="1:32" x14ac:dyDescent="0.25">
      <c r="A37" s="1">
        <v>32</v>
      </c>
      <c r="B37" s="80" t="s">
        <v>122</v>
      </c>
      <c r="C37" s="2">
        <v>2</v>
      </c>
      <c r="D37" s="2" t="s">
        <v>90</v>
      </c>
      <c r="E37" s="81">
        <v>3</v>
      </c>
      <c r="F37" s="81">
        <v>3</v>
      </c>
      <c r="G37" s="81">
        <v>2</v>
      </c>
      <c r="H37" s="81">
        <v>3</v>
      </c>
      <c r="I37" s="81">
        <v>3</v>
      </c>
      <c r="J37" s="81">
        <v>2</v>
      </c>
      <c r="K37" s="81">
        <v>2</v>
      </c>
      <c r="L37" s="81">
        <v>2</v>
      </c>
      <c r="M37" s="81">
        <v>3</v>
      </c>
      <c r="N37" s="81">
        <v>2</v>
      </c>
      <c r="O37" s="81">
        <v>2</v>
      </c>
      <c r="P37" s="81">
        <v>2</v>
      </c>
      <c r="Q37" s="81">
        <v>2</v>
      </c>
      <c r="R37" s="81">
        <v>1</v>
      </c>
      <c r="S37" s="81">
        <v>1</v>
      </c>
      <c r="T37" s="81">
        <v>0</v>
      </c>
      <c r="U37" s="81">
        <v>0</v>
      </c>
      <c r="V37" s="81">
        <v>2</v>
      </c>
      <c r="W37" s="81">
        <v>0</v>
      </c>
      <c r="X37" s="81">
        <v>1</v>
      </c>
      <c r="Y37" s="81">
        <v>1</v>
      </c>
      <c r="Z37" s="1"/>
      <c r="AA37" s="1"/>
      <c r="AB37" s="1"/>
      <c r="AC37" s="1"/>
      <c r="AD37" s="82">
        <v>37</v>
      </c>
      <c r="AE37" s="82">
        <v>4</v>
      </c>
      <c r="AF37" s="6">
        <f t="shared" si="1"/>
        <v>82.222222222222214</v>
      </c>
    </row>
    <row r="38" spans="1:32" x14ac:dyDescent="0.25">
      <c r="A38" s="1">
        <v>33</v>
      </c>
      <c r="B38" s="80" t="s">
        <v>123</v>
      </c>
      <c r="C38" s="2">
        <v>1</v>
      </c>
      <c r="D38" s="2" t="s">
        <v>90</v>
      </c>
      <c r="E38" s="81">
        <v>3</v>
      </c>
      <c r="F38" s="81">
        <v>3</v>
      </c>
      <c r="G38" s="81">
        <v>1</v>
      </c>
      <c r="H38" s="81">
        <v>3</v>
      </c>
      <c r="I38" s="81">
        <v>3</v>
      </c>
      <c r="J38" s="81">
        <v>3</v>
      </c>
      <c r="K38" s="81">
        <v>3</v>
      </c>
      <c r="L38" s="81">
        <v>2</v>
      </c>
      <c r="M38" s="81">
        <v>3</v>
      </c>
      <c r="N38" s="81">
        <v>2</v>
      </c>
      <c r="O38" s="81">
        <v>2</v>
      </c>
      <c r="P38" s="81">
        <v>2</v>
      </c>
      <c r="Q38" s="81">
        <v>1</v>
      </c>
      <c r="R38" s="81">
        <v>1</v>
      </c>
      <c r="S38" s="81">
        <v>1</v>
      </c>
      <c r="T38" s="81">
        <v>0</v>
      </c>
      <c r="U38" s="81">
        <v>0</v>
      </c>
      <c r="V38" s="81">
        <v>2</v>
      </c>
      <c r="W38" s="81">
        <v>1</v>
      </c>
      <c r="X38" s="81">
        <v>1</v>
      </c>
      <c r="Y38" s="81">
        <v>1</v>
      </c>
      <c r="Z38" s="1"/>
      <c r="AA38" s="1"/>
      <c r="AB38" s="1"/>
      <c r="AC38" s="1"/>
      <c r="AD38" s="82">
        <v>38</v>
      </c>
      <c r="AE38" s="82">
        <v>4</v>
      </c>
      <c r="AF38" s="6">
        <f t="shared" si="1"/>
        <v>84.444444444444443</v>
      </c>
    </row>
    <row r="39" spans="1:32" x14ac:dyDescent="0.25">
      <c r="A39" s="1">
        <v>34</v>
      </c>
      <c r="B39" s="80" t="s">
        <v>124</v>
      </c>
      <c r="C39" s="2">
        <v>1</v>
      </c>
      <c r="D39" s="2" t="s">
        <v>90</v>
      </c>
      <c r="E39" s="81">
        <v>2</v>
      </c>
      <c r="F39" s="81">
        <v>2</v>
      </c>
      <c r="G39" s="81">
        <v>2</v>
      </c>
      <c r="H39" s="81">
        <v>3</v>
      </c>
      <c r="I39" s="81">
        <v>2</v>
      </c>
      <c r="J39" s="81">
        <v>2</v>
      </c>
      <c r="K39" s="81">
        <v>0</v>
      </c>
      <c r="L39" s="81">
        <v>0</v>
      </c>
      <c r="M39" s="81">
        <v>0</v>
      </c>
      <c r="N39" s="81">
        <v>0</v>
      </c>
      <c r="O39" s="81">
        <v>1</v>
      </c>
      <c r="P39" s="81" t="s">
        <v>57</v>
      </c>
      <c r="Q39" s="81">
        <v>1</v>
      </c>
      <c r="R39" s="81" t="s">
        <v>57</v>
      </c>
      <c r="S39" s="81">
        <v>0</v>
      </c>
      <c r="T39" s="81" t="s">
        <v>57</v>
      </c>
      <c r="U39" s="81">
        <v>0</v>
      </c>
      <c r="V39" s="81" t="s">
        <v>57</v>
      </c>
      <c r="W39" s="81" t="s">
        <v>57</v>
      </c>
      <c r="X39" s="81" t="s">
        <v>57</v>
      </c>
      <c r="Y39" s="81" t="s">
        <v>57</v>
      </c>
      <c r="Z39" s="1"/>
      <c r="AA39" s="1"/>
      <c r="AB39" s="1"/>
      <c r="AC39" s="1"/>
      <c r="AD39" s="82">
        <v>15</v>
      </c>
      <c r="AE39" s="82">
        <v>2</v>
      </c>
      <c r="AF39" s="6">
        <f t="shared" si="1"/>
        <v>33.333333333333329</v>
      </c>
    </row>
    <row r="40" spans="1:32" x14ac:dyDescent="0.25">
      <c r="A40" s="1">
        <v>35</v>
      </c>
      <c r="B40" s="80" t="s">
        <v>125</v>
      </c>
      <c r="C40" s="2">
        <v>1</v>
      </c>
      <c r="D40" s="2" t="s">
        <v>90</v>
      </c>
      <c r="E40" s="81">
        <v>3</v>
      </c>
      <c r="F40" s="81">
        <v>3</v>
      </c>
      <c r="G40" s="81">
        <v>2</v>
      </c>
      <c r="H40" s="81">
        <v>3</v>
      </c>
      <c r="I40" s="81">
        <v>3</v>
      </c>
      <c r="J40" s="81">
        <v>3</v>
      </c>
      <c r="K40" s="81">
        <v>2</v>
      </c>
      <c r="L40" s="81">
        <v>2</v>
      </c>
      <c r="M40" s="81">
        <v>3</v>
      </c>
      <c r="N40" s="81">
        <v>2</v>
      </c>
      <c r="O40" s="81">
        <v>2</v>
      </c>
      <c r="P40" s="81">
        <v>2</v>
      </c>
      <c r="Q40" s="81">
        <v>0</v>
      </c>
      <c r="R40" s="81">
        <v>0</v>
      </c>
      <c r="S40" s="81">
        <v>2</v>
      </c>
      <c r="T40" s="81">
        <v>1</v>
      </c>
      <c r="U40" s="81">
        <v>1</v>
      </c>
      <c r="V40" s="81">
        <v>2</v>
      </c>
      <c r="W40" s="81">
        <v>1</v>
      </c>
      <c r="X40" s="81">
        <v>0</v>
      </c>
      <c r="Y40" s="81">
        <v>0</v>
      </c>
      <c r="Z40" s="1"/>
      <c r="AA40" s="1"/>
      <c r="AB40" s="1"/>
      <c r="AC40" s="1"/>
      <c r="AD40" s="82">
        <v>37</v>
      </c>
      <c r="AE40" s="82">
        <v>4</v>
      </c>
      <c r="AF40" s="6">
        <f t="shared" si="1"/>
        <v>82.222222222222214</v>
      </c>
    </row>
    <row r="41" spans="1:32" x14ac:dyDescent="0.25">
      <c r="A41" s="1">
        <v>36</v>
      </c>
      <c r="B41" s="80" t="s">
        <v>126</v>
      </c>
      <c r="C41" s="2">
        <v>2</v>
      </c>
      <c r="D41" s="2" t="s">
        <v>90</v>
      </c>
      <c r="E41" s="81">
        <v>3</v>
      </c>
      <c r="F41" s="81">
        <v>3</v>
      </c>
      <c r="G41" s="81">
        <v>2</v>
      </c>
      <c r="H41" s="81">
        <v>3</v>
      </c>
      <c r="I41" s="81">
        <v>3</v>
      </c>
      <c r="J41" s="81">
        <v>3</v>
      </c>
      <c r="K41" s="81">
        <v>3</v>
      </c>
      <c r="L41" s="81">
        <v>2</v>
      </c>
      <c r="M41" s="81">
        <v>3</v>
      </c>
      <c r="N41" s="81">
        <v>2</v>
      </c>
      <c r="O41" s="81">
        <v>2</v>
      </c>
      <c r="P41" s="81">
        <v>2</v>
      </c>
      <c r="Q41" s="81">
        <v>2</v>
      </c>
      <c r="R41" s="81">
        <v>1</v>
      </c>
      <c r="S41" s="81">
        <v>1</v>
      </c>
      <c r="T41" s="81">
        <v>0</v>
      </c>
      <c r="U41" s="81">
        <v>1</v>
      </c>
      <c r="V41" s="81">
        <v>2</v>
      </c>
      <c r="W41" s="81">
        <v>1</v>
      </c>
      <c r="X41" s="81">
        <v>1</v>
      </c>
      <c r="Y41" s="81">
        <v>1</v>
      </c>
      <c r="Z41" s="1"/>
      <c r="AA41" s="1"/>
      <c r="AB41" s="1"/>
      <c r="AC41" s="1"/>
      <c r="AD41" s="82">
        <v>41</v>
      </c>
      <c r="AE41" s="82">
        <v>5</v>
      </c>
      <c r="AF41" s="6">
        <f t="shared" si="1"/>
        <v>91.111111111111114</v>
      </c>
    </row>
    <row r="42" spans="1:32" x14ac:dyDescent="0.25">
      <c r="A42" s="1">
        <v>37</v>
      </c>
      <c r="B42" s="80" t="s">
        <v>127</v>
      </c>
      <c r="C42" s="2">
        <v>2</v>
      </c>
      <c r="D42" s="2" t="s">
        <v>90</v>
      </c>
      <c r="E42" s="81">
        <v>2</v>
      </c>
      <c r="F42" s="81">
        <v>3</v>
      </c>
      <c r="G42" s="81">
        <v>1</v>
      </c>
      <c r="H42" s="81">
        <v>3</v>
      </c>
      <c r="I42" s="81">
        <v>2</v>
      </c>
      <c r="J42" s="81">
        <v>1</v>
      </c>
      <c r="K42" s="81">
        <v>1</v>
      </c>
      <c r="L42" s="81">
        <v>0</v>
      </c>
      <c r="M42" s="81">
        <v>1</v>
      </c>
      <c r="N42" s="81">
        <v>2</v>
      </c>
      <c r="O42" s="81">
        <v>2</v>
      </c>
      <c r="P42" s="81">
        <v>2</v>
      </c>
      <c r="Q42" s="81">
        <v>2</v>
      </c>
      <c r="R42" s="81">
        <v>1</v>
      </c>
      <c r="S42" s="81">
        <v>1</v>
      </c>
      <c r="T42" s="81">
        <v>0</v>
      </c>
      <c r="U42" s="81">
        <v>0</v>
      </c>
      <c r="V42" s="81">
        <v>0</v>
      </c>
      <c r="W42" s="81">
        <v>0</v>
      </c>
      <c r="X42" s="81">
        <v>1</v>
      </c>
      <c r="Y42" s="81">
        <v>0</v>
      </c>
      <c r="Z42" s="1"/>
      <c r="AA42" s="1"/>
      <c r="AB42" s="1"/>
      <c r="AC42" s="1"/>
      <c r="AD42" s="82">
        <v>25</v>
      </c>
      <c r="AE42" s="82">
        <v>3</v>
      </c>
      <c r="AF42" s="6">
        <f t="shared" si="1"/>
        <v>55.555555555555557</v>
      </c>
    </row>
    <row r="43" spans="1:32" x14ac:dyDescent="0.25">
      <c r="A43" s="1">
        <v>38</v>
      </c>
      <c r="B43" s="80" t="s">
        <v>128</v>
      </c>
      <c r="C43" s="2">
        <v>1</v>
      </c>
      <c r="D43" s="2" t="s">
        <v>90</v>
      </c>
      <c r="E43" s="81">
        <v>2</v>
      </c>
      <c r="F43" s="81">
        <v>2</v>
      </c>
      <c r="G43" s="81">
        <v>2</v>
      </c>
      <c r="H43" s="81">
        <v>3</v>
      </c>
      <c r="I43" s="81">
        <v>1</v>
      </c>
      <c r="J43" s="81">
        <v>1</v>
      </c>
      <c r="K43" s="81">
        <v>1</v>
      </c>
      <c r="L43" s="81" t="s">
        <v>57</v>
      </c>
      <c r="M43" s="81">
        <v>0</v>
      </c>
      <c r="N43" s="81">
        <v>0</v>
      </c>
      <c r="O43" s="81">
        <v>1</v>
      </c>
      <c r="P43" s="81">
        <v>0</v>
      </c>
      <c r="Q43" s="81">
        <v>2</v>
      </c>
      <c r="R43" s="81">
        <v>0</v>
      </c>
      <c r="S43" s="81">
        <v>0</v>
      </c>
      <c r="T43" s="81" t="s">
        <v>57</v>
      </c>
      <c r="U43" s="81">
        <v>1</v>
      </c>
      <c r="V43" s="81" t="s">
        <v>57</v>
      </c>
      <c r="W43" s="81" t="s">
        <v>57</v>
      </c>
      <c r="X43" s="81" t="s">
        <v>57</v>
      </c>
      <c r="Y43" s="81" t="s">
        <v>57</v>
      </c>
      <c r="Z43" s="1"/>
      <c r="AA43" s="1"/>
      <c r="AB43" s="1"/>
      <c r="AC43" s="1"/>
      <c r="AD43" s="82">
        <v>16</v>
      </c>
      <c r="AE43" s="82">
        <v>2</v>
      </c>
      <c r="AF43" s="6">
        <f t="shared" si="1"/>
        <v>35.555555555555557</v>
      </c>
    </row>
    <row r="44" spans="1:32" x14ac:dyDescent="0.25">
      <c r="A44" s="1">
        <v>39</v>
      </c>
      <c r="B44" s="80" t="s">
        <v>129</v>
      </c>
      <c r="C44" s="2">
        <v>2</v>
      </c>
      <c r="D44" s="2" t="s">
        <v>90</v>
      </c>
      <c r="E44" s="81">
        <v>2</v>
      </c>
      <c r="F44" s="81">
        <v>3</v>
      </c>
      <c r="G44" s="81">
        <v>1</v>
      </c>
      <c r="H44" s="81">
        <v>3</v>
      </c>
      <c r="I44" s="81">
        <v>2</v>
      </c>
      <c r="J44" s="81">
        <v>1</v>
      </c>
      <c r="K44" s="81">
        <v>2</v>
      </c>
      <c r="L44" s="81">
        <v>2</v>
      </c>
      <c r="M44" s="81">
        <v>1</v>
      </c>
      <c r="N44" s="81" t="s">
        <v>57</v>
      </c>
      <c r="O44" s="81">
        <v>0</v>
      </c>
      <c r="P44" s="81" t="s">
        <v>57</v>
      </c>
      <c r="Q44" s="81">
        <v>1</v>
      </c>
      <c r="R44" s="81">
        <v>0</v>
      </c>
      <c r="S44" s="81">
        <v>2</v>
      </c>
      <c r="T44" s="81" t="s">
        <v>57</v>
      </c>
      <c r="U44" s="81">
        <v>0</v>
      </c>
      <c r="V44" s="81">
        <v>0</v>
      </c>
      <c r="W44" s="81">
        <v>0</v>
      </c>
      <c r="X44" s="81">
        <v>1</v>
      </c>
      <c r="Y44" s="81">
        <v>1</v>
      </c>
      <c r="Z44" s="1"/>
      <c r="AA44" s="1"/>
      <c r="AB44" s="1"/>
      <c r="AC44" s="1"/>
      <c r="AD44" s="82">
        <v>22</v>
      </c>
      <c r="AE44" s="82">
        <v>3</v>
      </c>
      <c r="AF44" s="6">
        <f t="shared" si="1"/>
        <v>48.888888888888886</v>
      </c>
    </row>
    <row r="45" spans="1:32" x14ac:dyDescent="0.25">
      <c r="A45" s="1">
        <v>40</v>
      </c>
      <c r="B45" s="80" t="s">
        <v>130</v>
      </c>
      <c r="C45" s="2">
        <v>1</v>
      </c>
      <c r="D45" s="2" t="s">
        <v>90</v>
      </c>
      <c r="E45" s="81">
        <v>4</v>
      </c>
      <c r="F45" s="81">
        <v>3</v>
      </c>
      <c r="G45" s="81">
        <v>1</v>
      </c>
      <c r="H45" s="81">
        <v>3</v>
      </c>
      <c r="I45" s="81">
        <v>2</v>
      </c>
      <c r="J45" s="81">
        <v>2</v>
      </c>
      <c r="K45" s="81">
        <v>3</v>
      </c>
      <c r="L45" s="81">
        <v>2</v>
      </c>
      <c r="M45" s="81">
        <v>3</v>
      </c>
      <c r="N45" s="81">
        <v>2</v>
      </c>
      <c r="O45" s="81">
        <v>2</v>
      </c>
      <c r="P45" s="81">
        <v>2</v>
      </c>
      <c r="Q45" s="81">
        <v>2</v>
      </c>
      <c r="R45" s="81">
        <v>1</v>
      </c>
      <c r="S45" s="81">
        <v>2</v>
      </c>
      <c r="T45" s="81">
        <v>0</v>
      </c>
      <c r="U45" s="81">
        <v>0</v>
      </c>
      <c r="V45" s="81" t="s">
        <v>57</v>
      </c>
      <c r="W45" s="81">
        <v>1</v>
      </c>
      <c r="X45" s="81">
        <v>1</v>
      </c>
      <c r="Y45" s="81">
        <v>1</v>
      </c>
      <c r="Z45" s="1"/>
      <c r="AA45" s="1"/>
      <c r="AB45" s="1"/>
      <c r="AC45" s="1"/>
      <c r="AD45" s="82">
        <v>37</v>
      </c>
      <c r="AE45" s="82">
        <v>4</v>
      </c>
      <c r="AF45" s="6">
        <f t="shared" si="1"/>
        <v>82.222222222222214</v>
      </c>
    </row>
    <row r="46" spans="1:32" x14ac:dyDescent="0.25">
      <c r="A46" s="1">
        <v>41</v>
      </c>
      <c r="B46" s="80" t="s">
        <v>131</v>
      </c>
      <c r="C46" s="2">
        <v>2</v>
      </c>
      <c r="D46" s="2" t="s">
        <v>90</v>
      </c>
      <c r="E46" s="81">
        <v>4</v>
      </c>
      <c r="F46" s="81">
        <v>3</v>
      </c>
      <c r="G46" s="81">
        <v>2</v>
      </c>
      <c r="H46" s="81">
        <v>3</v>
      </c>
      <c r="I46" s="81">
        <v>3</v>
      </c>
      <c r="J46" s="81">
        <v>2</v>
      </c>
      <c r="K46" s="81">
        <v>3</v>
      </c>
      <c r="L46" s="81">
        <v>2</v>
      </c>
      <c r="M46" s="81">
        <v>3</v>
      </c>
      <c r="N46" s="81">
        <v>2</v>
      </c>
      <c r="O46" s="81">
        <v>2</v>
      </c>
      <c r="P46" s="81">
        <v>2</v>
      </c>
      <c r="Q46" s="81">
        <v>2</v>
      </c>
      <c r="R46" s="81">
        <v>1</v>
      </c>
      <c r="S46" s="81">
        <v>2</v>
      </c>
      <c r="T46" s="81">
        <v>1</v>
      </c>
      <c r="U46" s="81">
        <v>1</v>
      </c>
      <c r="V46" s="81">
        <v>2</v>
      </c>
      <c r="W46" s="81">
        <v>1</v>
      </c>
      <c r="X46" s="81">
        <v>1</v>
      </c>
      <c r="Y46" s="81">
        <v>1</v>
      </c>
      <c r="Z46" s="1"/>
      <c r="AA46" s="1"/>
      <c r="AB46" s="1"/>
      <c r="AC46" s="1"/>
      <c r="AD46" s="82">
        <v>43</v>
      </c>
      <c r="AE46" s="82">
        <v>5</v>
      </c>
      <c r="AF46" s="6">
        <f t="shared" si="1"/>
        <v>95.555555555555557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9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9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9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9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9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9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9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70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70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70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70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70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70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70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70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70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70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70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70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70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70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70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0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70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70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70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70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70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70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70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70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70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70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70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70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70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70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70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70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AC138" si="5">AVERAGE(E6:E137)/E1*100</f>
        <v>57.317073170731703</v>
      </c>
      <c r="F138" s="7">
        <f t="shared" si="5"/>
        <v>65.853658536585371</v>
      </c>
      <c r="G138" s="7">
        <f t="shared" si="5"/>
        <v>74.390243902439025</v>
      </c>
      <c r="H138" s="7">
        <f t="shared" si="5"/>
        <v>77.777777777777786</v>
      </c>
      <c r="I138" s="7">
        <f t="shared" si="5"/>
        <v>59.259259259259252</v>
      </c>
      <c r="J138" s="7">
        <f t="shared" si="5"/>
        <v>57.407407407407405</v>
      </c>
      <c r="K138" s="7">
        <f t="shared" si="5"/>
        <v>49.494949494949495</v>
      </c>
      <c r="L138" s="7">
        <f t="shared" si="5"/>
        <v>75.641025641025635</v>
      </c>
      <c r="M138" s="7">
        <f t="shared" si="5"/>
        <v>73.684210526315795</v>
      </c>
      <c r="N138" s="7">
        <f t="shared" si="5"/>
        <v>72.972972972972968</v>
      </c>
      <c r="O138" s="7">
        <f t="shared" si="5"/>
        <v>77.5</v>
      </c>
      <c r="P138" s="7">
        <f t="shared" si="5"/>
        <v>79.411764705882348</v>
      </c>
      <c r="Q138" s="7">
        <f t="shared" si="5"/>
        <v>75</v>
      </c>
      <c r="R138" s="7">
        <f t="shared" si="5"/>
        <v>75.757575757575751</v>
      </c>
      <c r="S138" s="7">
        <f t="shared" si="5"/>
        <v>73.076923076923066</v>
      </c>
      <c r="T138" s="7">
        <f t="shared" si="5"/>
        <v>69.444444444444443</v>
      </c>
      <c r="U138" s="7">
        <f t="shared" si="5"/>
        <v>53.846153846153847</v>
      </c>
      <c r="V138" s="7">
        <f t="shared" si="5"/>
        <v>46.551724137931032</v>
      </c>
      <c r="W138" s="7">
        <f t="shared" si="5"/>
        <v>58.82352941176471</v>
      </c>
      <c r="X138" s="7">
        <f t="shared" si="5"/>
        <v>83.333333333333343</v>
      </c>
      <c r="Y138" s="7">
        <f t="shared" si="5"/>
        <v>86.111111111111114</v>
      </c>
      <c r="Z138" s="7" t="e">
        <f t="shared" si="5"/>
        <v>#DIV/0!</v>
      </c>
      <c r="AA138" s="7" t="e">
        <f t="shared" si="5"/>
        <v>#DIV/0!</v>
      </c>
      <c r="AB138" s="7" t="e">
        <f t="shared" si="5"/>
        <v>#DIV/0!</v>
      </c>
      <c r="AC138" s="7" t="e">
        <f t="shared" si="5"/>
        <v>#DIV/0!</v>
      </c>
      <c r="AD138" s="36">
        <f>AVERAGE(AD6:AD137)</f>
        <v>27.365853658536587</v>
      </c>
      <c r="AE138" s="36">
        <f>AVERAGE(AE6:AE137)</f>
        <v>3.3902439024390243</v>
      </c>
      <c r="AF138" s="36">
        <f>AVERAGE(AF6:AF137)</f>
        <v>18.888888888888886</v>
      </c>
    </row>
    <row r="139" spans="1:32" s="28" customFormat="1" x14ac:dyDescent="0.25">
      <c r="C139" s="37"/>
      <c r="D139" s="37"/>
      <c r="AD139" s="38"/>
      <c r="AE139" s="37"/>
    </row>
    <row r="140" spans="1:32" x14ac:dyDescent="0.25">
      <c r="E140" s="14">
        <v>41</v>
      </c>
      <c r="AD140" s="101" t="s">
        <v>10</v>
      </c>
      <c r="AE140" s="102"/>
    </row>
    <row r="141" spans="1:32" x14ac:dyDescent="0.25">
      <c r="E141" s="2">
        <f t="shared" ref="E141:AC141" si="6">COUNTIF(E6:E137,E1)/$E$140</f>
        <v>0.17073170731707318</v>
      </c>
      <c r="F141" s="2">
        <f t="shared" si="6"/>
        <v>0.41463414634146339</v>
      </c>
      <c r="G141" s="2">
        <f t="shared" si="6"/>
        <v>0.56097560975609762</v>
      </c>
      <c r="H141" s="2">
        <f t="shared" si="6"/>
        <v>0.56097560975609762</v>
      </c>
      <c r="I141" s="2">
        <f t="shared" si="6"/>
        <v>0.24390243902439024</v>
      </c>
      <c r="J141" s="2">
        <f t="shared" si="6"/>
        <v>0.1951219512195122</v>
      </c>
      <c r="K141" s="2">
        <f t="shared" si="6"/>
        <v>0.1951219512195122</v>
      </c>
      <c r="L141" s="2">
        <f t="shared" si="6"/>
        <v>0.58536585365853655</v>
      </c>
      <c r="M141" s="2">
        <f t="shared" si="6"/>
        <v>0.51219512195121952</v>
      </c>
      <c r="N141" s="2">
        <f t="shared" si="6"/>
        <v>0.51219512195121952</v>
      </c>
      <c r="O141" s="2">
        <f t="shared" si="6"/>
        <v>0.63414634146341464</v>
      </c>
      <c r="P141" s="2">
        <f t="shared" si="6"/>
        <v>0.58536585365853655</v>
      </c>
      <c r="Q141" s="2">
        <f t="shared" si="6"/>
        <v>0.58536585365853655</v>
      </c>
      <c r="R141" s="2">
        <f t="shared" si="6"/>
        <v>0.6097560975609756</v>
      </c>
      <c r="S141" s="2">
        <f t="shared" si="6"/>
        <v>0.56097560975609762</v>
      </c>
      <c r="T141" s="2">
        <f t="shared" si="6"/>
        <v>0.6097560975609756</v>
      </c>
      <c r="U141" s="2">
        <f t="shared" si="6"/>
        <v>0.29268292682926828</v>
      </c>
      <c r="V141" s="2">
        <f t="shared" si="6"/>
        <v>0.17073170731707318</v>
      </c>
      <c r="W141" s="2">
        <f t="shared" si="6"/>
        <v>0.48780487804878048</v>
      </c>
      <c r="X141" s="2">
        <f t="shared" si="6"/>
        <v>0.73170731707317072</v>
      </c>
      <c r="Y141" s="2">
        <f t="shared" si="6"/>
        <v>0.75609756097560976</v>
      </c>
      <c r="Z141" s="2">
        <f t="shared" si="6"/>
        <v>0</v>
      </c>
      <c r="AA141" s="2">
        <f t="shared" si="6"/>
        <v>0</v>
      </c>
      <c r="AB141" s="2">
        <f t="shared" si="6"/>
        <v>0</v>
      </c>
      <c r="AC141" s="2">
        <f t="shared" si="6"/>
        <v>0</v>
      </c>
      <c r="AD141" s="101" t="s">
        <v>11</v>
      </c>
      <c r="AE141" s="102"/>
    </row>
    <row r="142" spans="1:32" x14ac:dyDescent="0.25">
      <c r="E142" s="2">
        <f t="shared" ref="E142:AC142" si="7">$E$140-E141-E144-E143</f>
        <v>36.829268292682926</v>
      </c>
      <c r="F142" s="2">
        <f t="shared" si="7"/>
        <v>35.585365853658537</v>
      </c>
      <c r="G142" s="2">
        <f t="shared" si="7"/>
        <v>37.439024390243901</v>
      </c>
      <c r="H142" s="2">
        <f t="shared" si="7"/>
        <v>38.439024390243901</v>
      </c>
      <c r="I142" s="2">
        <f t="shared" si="7"/>
        <v>35.756097560975611</v>
      </c>
      <c r="J142" s="2">
        <f t="shared" si="7"/>
        <v>35.804878048780488</v>
      </c>
      <c r="K142" s="2">
        <f t="shared" si="7"/>
        <v>32.804878048780488</v>
      </c>
      <c r="L142" s="2">
        <f t="shared" si="7"/>
        <v>36.414634146341463</v>
      </c>
      <c r="M142" s="2">
        <f t="shared" si="7"/>
        <v>36.487804878048777</v>
      </c>
      <c r="N142" s="2">
        <f t="shared" si="7"/>
        <v>36.487804878048777</v>
      </c>
      <c r="O142" s="2">
        <f t="shared" si="7"/>
        <v>36.365853658536587</v>
      </c>
      <c r="P142" s="2">
        <f t="shared" si="7"/>
        <v>36.414634146341463</v>
      </c>
      <c r="Q142" s="2">
        <f t="shared" ref="Q142:AA142" si="8">$E$140-Q141-Q144-Q143</f>
        <v>35.414634146341463</v>
      </c>
      <c r="R142" s="2">
        <f t="shared" si="8"/>
        <v>32.390243902439025</v>
      </c>
      <c r="S142" s="2">
        <f t="shared" si="8"/>
        <v>35.439024390243901</v>
      </c>
      <c r="T142" s="2">
        <f t="shared" si="8"/>
        <v>29.390243902439025</v>
      </c>
      <c r="U142" s="2">
        <f t="shared" si="8"/>
        <v>31.707317073170735</v>
      </c>
      <c r="V142" s="2">
        <f t="shared" si="8"/>
        <v>31.829268292682926</v>
      </c>
      <c r="W142" s="2">
        <f t="shared" si="8"/>
        <v>26.512195121951223</v>
      </c>
      <c r="X142" s="2">
        <f t="shared" si="8"/>
        <v>34.268292682926827</v>
      </c>
      <c r="Y142" s="2">
        <f t="shared" si="8"/>
        <v>35.243902439024389</v>
      </c>
      <c r="Z142" s="2">
        <f t="shared" si="8"/>
        <v>41</v>
      </c>
      <c r="AA142" s="2">
        <f t="shared" si="8"/>
        <v>41</v>
      </c>
      <c r="AB142" s="2">
        <f t="shared" si="7"/>
        <v>41</v>
      </c>
      <c r="AC142" s="39">
        <f t="shared" si="7"/>
        <v>41</v>
      </c>
      <c r="AD142" s="101" t="s">
        <v>12</v>
      </c>
      <c r="AE142" s="102"/>
    </row>
    <row r="143" spans="1:32" x14ac:dyDescent="0.25">
      <c r="E143" s="2">
        <f t="shared" ref="E143:AC143" si="9">COUNTIF(E6:E137,"=N  ")</f>
        <v>0</v>
      </c>
      <c r="F143" s="2">
        <f t="shared" si="9"/>
        <v>0</v>
      </c>
      <c r="G143" s="2">
        <f t="shared" si="9"/>
        <v>0</v>
      </c>
      <c r="H143" s="2">
        <f t="shared" si="9"/>
        <v>0</v>
      </c>
      <c r="I143" s="2">
        <f t="shared" si="9"/>
        <v>0</v>
      </c>
      <c r="J143" s="2">
        <f t="shared" si="9"/>
        <v>0</v>
      </c>
      <c r="K143" s="2">
        <f t="shared" si="9"/>
        <v>0</v>
      </c>
      <c r="L143" s="2">
        <f t="shared" si="9"/>
        <v>0</v>
      </c>
      <c r="M143" s="2">
        <f t="shared" si="9"/>
        <v>0</v>
      </c>
      <c r="N143" s="2">
        <f t="shared" si="9"/>
        <v>0</v>
      </c>
      <c r="O143" s="2">
        <f t="shared" si="9"/>
        <v>0</v>
      </c>
      <c r="P143" s="2">
        <f t="shared" si="9"/>
        <v>0</v>
      </c>
      <c r="Q143" s="2">
        <f t="shared" si="9"/>
        <v>0</v>
      </c>
      <c r="R143" s="2">
        <f t="shared" si="9"/>
        <v>0</v>
      </c>
      <c r="S143" s="2">
        <f t="shared" si="9"/>
        <v>0</v>
      </c>
      <c r="T143" s="2">
        <f t="shared" si="9"/>
        <v>0</v>
      </c>
      <c r="U143" s="2">
        <f t="shared" si="9"/>
        <v>0</v>
      </c>
      <c r="V143" s="2">
        <f t="shared" si="9"/>
        <v>0</v>
      </c>
      <c r="W143" s="2">
        <f t="shared" si="9"/>
        <v>0</v>
      </c>
      <c r="X143" s="2">
        <f t="shared" si="9"/>
        <v>0</v>
      </c>
      <c r="Y143" s="2">
        <f t="shared" si="9"/>
        <v>0</v>
      </c>
      <c r="Z143" s="2">
        <f t="shared" si="9"/>
        <v>0</v>
      </c>
      <c r="AA143" s="2">
        <f t="shared" si="9"/>
        <v>0</v>
      </c>
      <c r="AB143" s="2">
        <f t="shared" si="9"/>
        <v>0</v>
      </c>
      <c r="AC143" s="39">
        <f t="shared" si="9"/>
        <v>0</v>
      </c>
      <c r="AD143" s="101" t="s">
        <v>9</v>
      </c>
      <c r="AE143" s="102"/>
    </row>
    <row r="144" spans="1:32" x14ac:dyDescent="0.25">
      <c r="E144" s="2">
        <f t="shared" ref="E144:AC144" si="10">COUNTIF(E6:E137,"=0")</f>
        <v>4</v>
      </c>
      <c r="F144" s="2">
        <f t="shared" si="10"/>
        <v>5</v>
      </c>
      <c r="G144" s="2">
        <f t="shared" si="10"/>
        <v>3</v>
      </c>
      <c r="H144" s="2">
        <f t="shared" si="10"/>
        <v>2</v>
      </c>
      <c r="I144" s="2">
        <f t="shared" si="10"/>
        <v>5</v>
      </c>
      <c r="J144" s="2">
        <f t="shared" si="10"/>
        <v>5</v>
      </c>
      <c r="K144" s="2">
        <f t="shared" si="10"/>
        <v>8</v>
      </c>
      <c r="L144" s="2">
        <f t="shared" si="10"/>
        <v>4</v>
      </c>
      <c r="M144" s="2">
        <f t="shared" si="10"/>
        <v>4</v>
      </c>
      <c r="N144" s="2">
        <f t="shared" si="10"/>
        <v>4</v>
      </c>
      <c r="O144" s="2">
        <f t="shared" si="10"/>
        <v>4</v>
      </c>
      <c r="P144" s="2">
        <f t="shared" si="10"/>
        <v>4</v>
      </c>
      <c r="Q144" s="2">
        <f t="shared" ref="Q144:AA144" si="11">COUNTIF(Q6:Q137,"=0")</f>
        <v>5</v>
      </c>
      <c r="R144" s="2">
        <f t="shared" si="11"/>
        <v>8</v>
      </c>
      <c r="S144" s="2">
        <f t="shared" si="11"/>
        <v>5</v>
      </c>
      <c r="T144" s="2">
        <f t="shared" si="11"/>
        <v>11</v>
      </c>
      <c r="U144" s="2">
        <f t="shared" si="11"/>
        <v>9</v>
      </c>
      <c r="V144" s="2">
        <f t="shared" si="11"/>
        <v>9</v>
      </c>
      <c r="W144" s="2">
        <f t="shared" si="11"/>
        <v>14</v>
      </c>
      <c r="X144" s="2">
        <f t="shared" si="11"/>
        <v>6</v>
      </c>
      <c r="Y144" s="2">
        <f t="shared" si="11"/>
        <v>5</v>
      </c>
      <c r="Z144" s="2">
        <f t="shared" si="11"/>
        <v>0</v>
      </c>
      <c r="AA144" s="2">
        <f t="shared" si="11"/>
        <v>0</v>
      </c>
      <c r="AB144" s="2">
        <f t="shared" si="10"/>
        <v>0</v>
      </c>
      <c r="AC144" s="39">
        <f t="shared" si="10"/>
        <v>0</v>
      </c>
      <c r="AD144" s="101" t="s">
        <v>8</v>
      </c>
      <c r="AE144" s="102"/>
    </row>
    <row r="147" spans="3:32" x14ac:dyDescent="0.25">
      <c r="C147"/>
      <c r="D147"/>
      <c r="AC147" s="32"/>
      <c r="AD147" s="32" t="s">
        <v>13</v>
      </c>
      <c r="AE147" s="14">
        <f>COUNTIF(AE6:AE137,"=2")</f>
        <v>7</v>
      </c>
      <c r="AF147" s="15">
        <f>AE147/$E$140*100</f>
        <v>17.073170731707318</v>
      </c>
    </row>
    <row r="148" spans="3:32" x14ac:dyDescent="0.25">
      <c r="C148"/>
      <c r="D148"/>
      <c r="AC148" s="33"/>
      <c r="AD148" s="33" t="s">
        <v>14</v>
      </c>
      <c r="AE148" s="8">
        <f>COUNTIF(AE6:AE137,"=3")</f>
        <v>15</v>
      </c>
      <c r="AF148" s="13">
        <f>AE148/$E$140*100</f>
        <v>36.585365853658537</v>
      </c>
    </row>
    <row r="149" spans="3:32" x14ac:dyDescent="0.25">
      <c r="C149"/>
      <c r="D149"/>
      <c r="AC149" s="34"/>
      <c r="AD149" s="34" t="s">
        <v>15</v>
      </c>
      <c r="AE149" s="11">
        <f>COUNTIF(AE6:AE137,"=4")</f>
        <v>15</v>
      </c>
      <c r="AF149" s="12">
        <f>AE149/$E$140*100</f>
        <v>36.585365853658537</v>
      </c>
    </row>
    <row r="150" spans="3:32" x14ac:dyDescent="0.25">
      <c r="C150"/>
      <c r="D150"/>
      <c r="AC150" s="35"/>
      <c r="AD150" s="35" t="s">
        <v>16</v>
      </c>
      <c r="AE150" s="9">
        <f>COUNTIF(AE6:AE137,"=5")</f>
        <v>4</v>
      </c>
      <c r="AF150" s="10">
        <f>AE150/$E$140*100</f>
        <v>9.7560975609756095</v>
      </c>
    </row>
    <row r="152" spans="3:32" x14ac:dyDescent="0.25">
      <c r="C152"/>
      <c r="D152"/>
      <c r="E152" s="97" t="s">
        <v>52</v>
      </c>
      <c r="F152" s="98"/>
      <c r="G152" s="98"/>
      <c r="H152" s="98"/>
      <c r="I152" s="99"/>
      <c r="J152" s="71" t="s">
        <v>51</v>
      </c>
      <c r="K152" s="71" t="s">
        <v>50</v>
      </c>
      <c r="AB152" s="100" t="s">
        <v>53</v>
      </c>
      <c r="AC152" s="100"/>
      <c r="AD152" s="100"/>
      <c r="AE152" s="100"/>
      <c r="AF152" s="72">
        <f>COUNTIF(AF6:AF137,100)</f>
        <v>0</v>
      </c>
    </row>
    <row r="153" spans="3:32" x14ac:dyDescent="0.25">
      <c r="C153"/>
      <c r="D153"/>
      <c r="E153" s="103" t="s">
        <v>45</v>
      </c>
      <c r="F153" s="103"/>
      <c r="G153" s="103"/>
      <c r="H153" s="103"/>
      <c r="I153" s="103"/>
      <c r="J153" s="7">
        <f>COUNTIF(AF6:AF137,"&gt;=85")</f>
        <v>4</v>
      </c>
      <c r="K153" s="7">
        <f>J153/E140*100</f>
        <v>9.7560975609756095</v>
      </c>
      <c r="AB153" s="91" t="s">
        <v>17</v>
      </c>
      <c r="AC153" s="92"/>
      <c r="AD153" s="92"/>
      <c r="AE153" s="93"/>
      <c r="AF153" s="7">
        <f>SUM(AE148:AE150)/$E$140*100</f>
        <v>82.926829268292678</v>
      </c>
    </row>
    <row r="154" spans="3:32" x14ac:dyDescent="0.25">
      <c r="C154"/>
      <c r="D154"/>
      <c r="E154" s="103" t="s">
        <v>46</v>
      </c>
      <c r="F154" s="103"/>
      <c r="G154" s="103"/>
      <c r="H154" s="103"/>
      <c r="I154" s="103"/>
      <c r="J154" s="7">
        <f>COUNTIF(AF6:AF137,"&gt;=75")-J153</f>
        <v>10</v>
      </c>
      <c r="K154" s="7">
        <f>J154/E140*100</f>
        <v>24.390243902439025</v>
      </c>
      <c r="AB154" s="91" t="s">
        <v>31</v>
      </c>
      <c r="AC154" s="92"/>
      <c r="AD154" s="92"/>
      <c r="AE154" s="93"/>
      <c r="AF154" s="7">
        <f>SUM(AE149:AE150)/$E$140*100</f>
        <v>46.341463414634148</v>
      </c>
    </row>
    <row r="155" spans="3:32" x14ac:dyDescent="0.25">
      <c r="C155"/>
      <c r="D155"/>
      <c r="E155" s="103" t="s">
        <v>47</v>
      </c>
      <c r="F155" s="103"/>
      <c r="G155" s="103"/>
      <c r="H155" s="103"/>
      <c r="I155" s="103"/>
      <c r="J155" s="7">
        <f>COUNTIF(AF6:AF137,"&gt;=65")-J154-J153</f>
        <v>3</v>
      </c>
      <c r="K155" s="7">
        <f>J155/E140*100</f>
        <v>7.3170731707317067</v>
      </c>
      <c r="AB155" s="100" t="s">
        <v>28</v>
      </c>
      <c r="AC155" s="100"/>
      <c r="AD155" s="100"/>
      <c r="AE155" s="100"/>
      <c r="AF155" s="7">
        <f>AVERAGE(AD6:AD137)</f>
        <v>27.365853658536587</v>
      </c>
    </row>
    <row r="156" spans="3:32" x14ac:dyDescent="0.25">
      <c r="C156"/>
      <c r="D156"/>
      <c r="E156" s="103" t="s">
        <v>48</v>
      </c>
      <c r="F156" s="103"/>
      <c r="G156" s="103"/>
      <c r="H156" s="103"/>
      <c r="I156" s="103"/>
      <c r="J156" s="7">
        <f>COUNTIF(AF6:AF137,"&gt;=50")-J155-J154-J153</f>
        <v>9</v>
      </c>
      <c r="K156" s="7">
        <f>J156/E140*100</f>
        <v>21.951219512195124</v>
      </c>
      <c r="AB156" s="100" t="s">
        <v>18</v>
      </c>
      <c r="AC156" s="100"/>
      <c r="AD156" s="100"/>
      <c r="AE156" s="100"/>
      <c r="AF156" s="7">
        <f>AVERAGE(AE6:AE137)</f>
        <v>3.3902439024390243</v>
      </c>
    </row>
    <row r="157" spans="3:32" x14ac:dyDescent="0.25">
      <c r="E157" s="103" t="s">
        <v>49</v>
      </c>
      <c r="F157" s="103"/>
      <c r="G157" s="103"/>
      <c r="H157" s="103"/>
      <c r="I157" s="103"/>
      <c r="J157" s="7">
        <f>COUNTIF(AF6:AF137,"&lt;50")</f>
        <v>106</v>
      </c>
      <c r="K157" s="7">
        <f>J157/E140*100</f>
        <v>258.53658536585368</v>
      </c>
      <c r="AB157" s="100" t="s">
        <v>44</v>
      </c>
      <c r="AC157" s="100"/>
      <c r="AD157" s="100"/>
      <c r="AE157" s="100"/>
      <c r="AF157" s="7">
        <f>AVERAGE(AF6:AF137)</f>
        <v>18.888888888888886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157:I157"/>
    <mergeCell ref="E155:I155"/>
    <mergeCell ref="E156:I156"/>
    <mergeCell ref="E154:I154"/>
    <mergeCell ref="E153:I153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AE3:AE5"/>
    <mergeCell ref="AF3:AF5"/>
    <mergeCell ref="C3:C5"/>
    <mergeCell ref="AB153:AE153"/>
    <mergeCell ref="AB154:AE154"/>
    <mergeCell ref="E152:I152"/>
    <mergeCell ref="B3:B5"/>
    <mergeCell ref="A3:A5"/>
    <mergeCell ref="D3:D5"/>
    <mergeCell ref="E3:AC3"/>
    <mergeCell ref="AD3:AD5"/>
  </mergeCells>
  <conditionalFormatting sqref="AE6:AE137">
    <cfRule type="cellIs" dxfId="28" priority="2" operator="equal">
      <formula>3</formula>
    </cfRule>
    <cfRule type="cellIs" dxfId="27" priority="3" operator="equal">
      <formula>4</formula>
    </cfRule>
    <cfRule type="cellIs" dxfId="26" priority="4" operator="equal">
      <formula>2</formula>
    </cfRule>
    <cfRule type="cellIs" dxfId="25" priority="5" operator="equal">
      <formula>5</formula>
    </cfRule>
  </conditionalFormatting>
  <conditionalFormatting sqref="E138:AC138">
    <cfRule type="cellIs" dxfId="24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21" zoomScale="85" zoomScaleNormal="85" workbookViewId="0">
      <selection activeCell="D3" sqref="D3:D23"/>
    </sheetView>
  </sheetViews>
  <sheetFormatPr defaultColWidth="9.140625" defaultRowHeight="12.75" x14ac:dyDescent="0.2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0" s="40" customFormat="1" x14ac:dyDescent="0.2">
      <c r="A1" s="50"/>
      <c r="B1" s="50"/>
      <c r="C1" s="50"/>
      <c r="G1" s="51"/>
      <c r="H1" s="104"/>
      <c r="I1" s="104"/>
      <c r="J1" s="104"/>
    </row>
    <row r="2" spans="1:10" s="53" customFormat="1" ht="72.75" x14ac:dyDescent="0.2">
      <c r="A2" s="41" t="s">
        <v>33</v>
      </c>
      <c r="B2" s="42" t="s">
        <v>41</v>
      </c>
      <c r="C2" s="45" t="s">
        <v>40</v>
      </c>
      <c r="D2" s="54" t="s">
        <v>37</v>
      </c>
      <c r="E2" s="52" t="s">
        <v>38</v>
      </c>
      <c r="F2" s="52" t="s">
        <v>39</v>
      </c>
      <c r="G2" s="27" t="s">
        <v>43</v>
      </c>
      <c r="H2" s="42" t="s">
        <v>86</v>
      </c>
      <c r="I2" s="42" t="s">
        <v>87</v>
      </c>
      <c r="J2" s="27" t="s">
        <v>34</v>
      </c>
    </row>
    <row r="3" spans="1:10" ht="51" x14ac:dyDescent="0.2">
      <c r="A3" s="42">
        <v>1</v>
      </c>
      <c r="B3" s="44" t="s">
        <v>65</v>
      </c>
      <c r="C3" s="45">
        <f>'1'!E1</f>
        <v>4</v>
      </c>
      <c r="D3" s="65">
        <v>63.12</v>
      </c>
      <c r="E3" s="66">
        <v>63.34</v>
      </c>
      <c r="F3" s="66">
        <v>59.72</v>
      </c>
      <c r="G3" s="46">
        <f>1-J3</f>
        <v>0.82926829268292679</v>
      </c>
      <c r="H3" s="55">
        <f>'5А'!AH2</f>
        <v>1</v>
      </c>
      <c r="I3" s="55">
        <f>'5Б'!AH2</f>
        <v>6</v>
      </c>
      <c r="J3" s="47">
        <f>'1'!E141</f>
        <v>0.17073170731707318</v>
      </c>
    </row>
    <row r="4" spans="1:10" ht="51" x14ac:dyDescent="0.2">
      <c r="A4" s="42">
        <v>2</v>
      </c>
      <c r="B4" s="44" t="s">
        <v>66</v>
      </c>
      <c r="C4" s="45">
        <f>'1'!F1</f>
        <v>3</v>
      </c>
      <c r="D4" s="65">
        <v>61.32</v>
      </c>
      <c r="E4" s="66">
        <v>57.69</v>
      </c>
      <c r="F4" s="66">
        <v>55.58</v>
      </c>
      <c r="G4" s="46">
        <f t="shared" ref="G4:G14" si="0">1-J4</f>
        <v>0.58536585365853666</v>
      </c>
      <c r="H4" s="55">
        <f>'5А'!AI2</f>
        <v>1</v>
      </c>
      <c r="I4" s="55">
        <f>'5Б'!AI2</f>
        <v>16</v>
      </c>
      <c r="J4" s="47">
        <f>'1'!F141</f>
        <v>0.41463414634146339</v>
      </c>
    </row>
    <row r="5" spans="1:10" ht="51" x14ac:dyDescent="0.2">
      <c r="A5" s="42">
        <v>3</v>
      </c>
      <c r="B5" s="44" t="s">
        <v>67</v>
      </c>
      <c r="C5" s="45">
        <f>'1'!G1</f>
        <v>2</v>
      </c>
      <c r="D5" s="65">
        <v>90.07</v>
      </c>
      <c r="E5" s="66">
        <v>91.65</v>
      </c>
      <c r="F5" s="66">
        <v>90.24</v>
      </c>
      <c r="G5" s="46">
        <f t="shared" si="0"/>
        <v>0.43902439024390238</v>
      </c>
      <c r="H5" s="55">
        <f>'5А'!AJ2</f>
        <v>8</v>
      </c>
      <c r="I5" s="55">
        <f>'5Б'!AJ2</f>
        <v>15</v>
      </c>
      <c r="J5" s="47">
        <f>'1'!G141</f>
        <v>0.56097560975609762</v>
      </c>
    </row>
    <row r="6" spans="1:10" ht="63.75" x14ac:dyDescent="0.2">
      <c r="A6" s="42">
        <v>4</v>
      </c>
      <c r="B6" s="44" t="s">
        <v>68</v>
      </c>
      <c r="C6" s="45">
        <f>'1'!H1</f>
        <v>3</v>
      </c>
      <c r="D6" s="65">
        <v>58.72</v>
      </c>
      <c r="E6" s="66">
        <v>61.18</v>
      </c>
      <c r="F6" s="66">
        <v>53.94</v>
      </c>
      <c r="G6" s="46">
        <f t="shared" si="0"/>
        <v>0.43902439024390238</v>
      </c>
      <c r="H6" s="55">
        <f>'5А'!AK2</f>
        <v>2</v>
      </c>
      <c r="I6" s="55">
        <f>'5Б'!AK2</f>
        <v>21</v>
      </c>
      <c r="J6" s="47">
        <f>'1'!H141</f>
        <v>0.56097560975609762</v>
      </c>
    </row>
    <row r="7" spans="1:10" ht="63.75" x14ac:dyDescent="0.2">
      <c r="A7" s="42">
        <v>5</v>
      </c>
      <c r="B7" s="48" t="s">
        <v>69</v>
      </c>
      <c r="C7" s="49">
        <f>'1'!I1</f>
        <v>3</v>
      </c>
      <c r="D7" s="67">
        <v>80.09</v>
      </c>
      <c r="E7" s="68">
        <v>83.38</v>
      </c>
      <c r="F7" s="68">
        <v>80.09</v>
      </c>
      <c r="G7" s="46">
        <f t="shared" si="0"/>
        <v>0.75609756097560976</v>
      </c>
      <c r="H7" s="68">
        <f>'5А'!AL2</f>
        <v>2</v>
      </c>
      <c r="I7" s="55">
        <f>'5Б'!AL2</f>
        <v>8</v>
      </c>
      <c r="J7" s="69">
        <f>'1'!I141</f>
        <v>0.24390243902439024</v>
      </c>
    </row>
    <row r="8" spans="1:10" ht="63.75" x14ac:dyDescent="0.2">
      <c r="A8" s="42">
        <v>6</v>
      </c>
      <c r="B8" s="48" t="s">
        <v>70</v>
      </c>
      <c r="C8" s="49">
        <f>'1'!J1</f>
        <v>3</v>
      </c>
      <c r="D8" s="67">
        <v>58.63</v>
      </c>
      <c r="E8" s="68">
        <v>54.5</v>
      </c>
      <c r="F8" s="68">
        <v>47.7</v>
      </c>
      <c r="G8" s="46">
        <f t="shared" si="0"/>
        <v>0.80487804878048785</v>
      </c>
      <c r="H8" s="68">
        <f>'5А'!AM2</f>
        <v>1</v>
      </c>
      <c r="I8" s="68">
        <f>'5Б'!AM2</f>
        <v>7</v>
      </c>
      <c r="J8" s="69">
        <f>'1'!J141</f>
        <v>0.1951219512195122</v>
      </c>
    </row>
    <row r="9" spans="1:10" ht="63.75" x14ac:dyDescent="0.2">
      <c r="A9" s="42">
        <v>7</v>
      </c>
      <c r="B9" s="48" t="s">
        <v>71</v>
      </c>
      <c r="C9" s="49">
        <f>'1'!K1</f>
        <v>3</v>
      </c>
      <c r="D9" s="67">
        <v>56.12</v>
      </c>
      <c r="E9" s="68">
        <v>55.53</v>
      </c>
      <c r="F9" s="68">
        <v>51.66</v>
      </c>
      <c r="G9" s="46">
        <f t="shared" si="0"/>
        <v>0.80487804878048785</v>
      </c>
      <c r="H9" s="68">
        <f>'5А'!AN2</f>
        <v>1</v>
      </c>
      <c r="I9" s="68">
        <f>'5Б'!AN2</f>
        <v>7</v>
      </c>
      <c r="J9" s="69">
        <f>'1'!K141</f>
        <v>0.1951219512195122</v>
      </c>
    </row>
    <row r="10" spans="1:10" ht="38.25" x14ac:dyDescent="0.2">
      <c r="A10" s="42">
        <v>8</v>
      </c>
      <c r="B10" s="48" t="s">
        <v>72</v>
      </c>
      <c r="C10" s="49">
        <f>'1'!L1</f>
        <v>2</v>
      </c>
      <c r="D10" s="67">
        <v>74.400000000000006</v>
      </c>
      <c r="E10" s="68">
        <v>74.09</v>
      </c>
      <c r="F10" s="68">
        <v>73.09</v>
      </c>
      <c r="G10" s="46">
        <f t="shared" si="0"/>
        <v>0.41463414634146345</v>
      </c>
      <c r="H10" s="68">
        <f>'5А'!AO2</f>
        <v>8</v>
      </c>
      <c r="I10" s="68">
        <f>'5Б'!AO2</f>
        <v>16</v>
      </c>
      <c r="J10" s="69">
        <f>'1'!L141</f>
        <v>0.58536585365853655</v>
      </c>
    </row>
    <row r="11" spans="1:10" ht="38.25" x14ac:dyDescent="0.2">
      <c r="A11" s="42">
        <v>9</v>
      </c>
      <c r="B11" s="48" t="s">
        <v>73</v>
      </c>
      <c r="C11" s="49">
        <f>'1'!M1</f>
        <v>3</v>
      </c>
      <c r="D11" s="67">
        <v>78.959999999999994</v>
      </c>
      <c r="E11" s="68">
        <v>78.77</v>
      </c>
      <c r="F11" s="68">
        <v>74.569999999999993</v>
      </c>
      <c r="G11" s="46">
        <f t="shared" si="0"/>
        <v>0.48780487804878048</v>
      </c>
      <c r="H11" s="68">
        <f>'5А'!AP2</f>
        <v>8</v>
      </c>
      <c r="I11" s="68">
        <f>'5Б'!AP2</f>
        <v>13</v>
      </c>
      <c r="J11" s="69">
        <f>'1'!M141</f>
        <v>0.51219512195121952</v>
      </c>
    </row>
    <row r="12" spans="1:10" ht="38.25" x14ac:dyDescent="0.2">
      <c r="A12" s="42">
        <v>10</v>
      </c>
      <c r="B12" s="48" t="s">
        <v>74</v>
      </c>
      <c r="C12" s="49">
        <f>'1'!N1</f>
        <v>2</v>
      </c>
      <c r="D12" s="67">
        <v>59.5</v>
      </c>
      <c r="E12" s="68">
        <v>59.11</v>
      </c>
      <c r="F12" s="68">
        <v>54.1</v>
      </c>
      <c r="G12" s="46">
        <f t="shared" si="0"/>
        <v>0.48780487804878048</v>
      </c>
      <c r="H12" s="68">
        <f>'5А'!AQ2</f>
        <v>8</v>
      </c>
      <c r="I12" s="68">
        <f>'5Б'!AQ2</f>
        <v>13</v>
      </c>
      <c r="J12" s="69">
        <f>'1'!N141</f>
        <v>0.51219512195121952</v>
      </c>
    </row>
    <row r="13" spans="1:10" ht="76.5" x14ac:dyDescent="0.2">
      <c r="A13" s="42">
        <v>11</v>
      </c>
      <c r="B13" s="48" t="s">
        <v>75</v>
      </c>
      <c r="C13" s="49">
        <f>'1'!O1</f>
        <v>2</v>
      </c>
      <c r="D13" s="67">
        <v>60.14</v>
      </c>
      <c r="E13" s="68">
        <v>59.51</v>
      </c>
      <c r="F13" s="68">
        <v>56.35</v>
      </c>
      <c r="G13" s="46">
        <f t="shared" si="0"/>
        <v>0.36585365853658536</v>
      </c>
      <c r="H13" s="68">
        <f>'5А'!AR2</f>
        <v>9</v>
      </c>
      <c r="I13" s="68">
        <f>'5Б'!AR2</f>
        <v>17</v>
      </c>
      <c r="J13" s="69">
        <f>'1'!O141</f>
        <v>0.63414634146341464</v>
      </c>
    </row>
    <row r="14" spans="1:10" ht="76.5" x14ac:dyDescent="0.2">
      <c r="A14" s="42">
        <v>12</v>
      </c>
      <c r="B14" s="48" t="s">
        <v>76</v>
      </c>
      <c r="C14" s="49">
        <f>'1'!P1</f>
        <v>2</v>
      </c>
      <c r="D14" s="67">
        <v>43.62</v>
      </c>
      <c r="E14" s="68">
        <v>47.06</v>
      </c>
      <c r="F14" s="68">
        <v>44.16</v>
      </c>
      <c r="G14" s="46">
        <f t="shared" si="0"/>
        <v>0.41463414634146345</v>
      </c>
      <c r="H14" s="68">
        <f>'5А'!AS2</f>
        <v>9</v>
      </c>
      <c r="I14" s="68">
        <f>'5Б'!AS2</f>
        <v>15</v>
      </c>
      <c r="J14" s="69">
        <f>'1'!P141</f>
        <v>0.58536585365853655</v>
      </c>
    </row>
    <row r="15" spans="1:10" ht="76.5" x14ac:dyDescent="0.2">
      <c r="A15" s="42">
        <v>13</v>
      </c>
      <c r="B15" s="48" t="s">
        <v>77</v>
      </c>
      <c r="C15" s="49">
        <f>'1'!Q1</f>
        <v>2</v>
      </c>
      <c r="D15" s="67">
        <v>64.260000000000005</v>
      </c>
      <c r="E15" s="68">
        <v>63.4</v>
      </c>
      <c r="F15" s="68">
        <v>60.04</v>
      </c>
      <c r="G15" s="46">
        <f>1-J15</f>
        <v>0.41463414634146345</v>
      </c>
      <c r="H15" s="68">
        <f>'5А'!AT2</f>
        <v>10</v>
      </c>
      <c r="I15" s="68">
        <f>'5Б'!AT2</f>
        <v>14</v>
      </c>
      <c r="J15" s="69">
        <f>'1'!Q141</f>
        <v>0.58536585365853655</v>
      </c>
    </row>
    <row r="16" spans="1:10" ht="76.5" x14ac:dyDescent="0.2">
      <c r="A16" s="42">
        <v>14</v>
      </c>
      <c r="B16" s="48" t="s">
        <v>78</v>
      </c>
      <c r="C16" s="49">
        <f>'1'!R1</f>
        <v>1</v>
      </c>
      <c r="D16" s="67">
        <v>52.06</v>
      </c>
      <c r="E16" s="68">
        <v>54.9</v>
      </c>
      <c r="F16" s="68">
        <v>50.62</v>
      </c>
      <c r="G16" s="46">
        <f>1-J16</f>
        <v>0.3902439024390244</v>
      </c>
      <c r="H16" s="68">
        <f>'5А'!AU2</f>
        <v>11</v>
      </c>
      <c r="I16" s="68">
        <f>'5Б'!AU2</f>
        <v>14</v>
      </c>
      <c r="J16" s="69">
        <f>'1'!R141</f>
        <v>0.6097560975609756</v>
      </c>
    </row>
    <row r="17" spans="1:10" ht="76.5" x14ac:dyDescent="0.2">
      <c r="A17" s="42">
        <v>15</v>
      </c>
      <c r="B17" s="48" t="s">
        <v>79</v>
      </c>
      <c r="C17" s="49">
        <f>'1'!S1</f>
        <v>2</v>
      </c>
      <c r="D17" s="67">
        <v>57.59</v>
      </c>
      <c r="E17" s="68">
        <v>59.94</v>
      </c>
      <c r="F17" s="68">
        <v>56.16</v>
      </c>
      <c r="G17" s="46">
        <f t="shared" ref="G17:G27" si="1">1-J17</f>
        <v>0.43902439024390238</v>
      </c>
      <c r="H17" s="68">
        <f>'5А'!AV2</f>
        <v>12</v>
      </c>
      <c r="I17" s="68">
        <f>'5Б'!AV2</f>
        <v>11</v>
      </c>
      <c r="J17" s="69">
        <f>'1'!S141</f>
        <v>0.56097560975609762</v>
      </c>
    </row>
    <row r="18" spans="1:10" ht="76.5" x14ac:dyDescent="0.2">
      <c r="A18" s="42">
        <v>16</v>
      </c>
      <c r="B18" s="48" t="s">
        <v>80</v>
      </c>
      <c r="C18" s="49">
        <f>'1'!T1</f>
        <v>1</v>
      </c>
      <c r="D18" s="67">
        <v>46.38</v>
      </c>
      <c r="E18" s="68">
        <v>50.01</v>
      </c>
      <c r="F18" s="68">
        <v>45.56</v>
      </c>
      <c r="G18" s="46">
        <f t="shared" si="1"/>
        <v>0.3902439024390244</v>
      </c>
      <c r="H18" s="68">
        <f>'5А'!AW2</f>
        <v>17</v>
      </c>
      <c r="I18" s="68">
        <f>'5Б'!AW2</f>
        <v>8</v>
      </c>
      <c r="J18" s="69">
        <f>'1'!T141</f>
        <v>0.6097560975609756</v>
      </c>
    </row>
    <row r="19" spans="1:10" ht="63.75" x14ac:dyDescent="0.2">
      <c r="A19" s="42">
        <v>17</v>
      </c>
      <c r="B19" s="48" t="s">
        <v>81</v>
      </c>
      <c r="C19" s="49">
        <f>'1'!U1</f>
        <v>2</v>
      </c>
      <c r="D19" s="67">
        <v>52.55</v>
      </c>
      <c r="E19" s="68">
        <v>55</v>
      </c>
      <c r="F19" s="68">
        <v>50.24</v>
      </c>
      <c r="G19" s="46">
        <f t="shared" si="1"/>
        <v>0.70731707317073167</v>
      </c>
      <c r="H19" s="68">
        <f>'5А'!AX2</f>
        <v>5</v>
      </c>
      <c r="I19" s="68">
        <f>'5Б'!AX2</f>
        <v>7</v>
      </c>
      <c r="J19" s="69">
        <f>'1'!U141</f>
        <v>0.29268292682926828</v>
      </c>
    </row>
    <row r="20" spans="1:10" ht="63.75" x14ac:dyDescent="0.2">
      <c r="A20" s="42">
        <v>18</v>
      </c>
      <c r="B20" s="48" t="s">
        <v>82</v>
      </c>
      <c r="C20" s="49">
        <f>'1'!V1</f>
        <v>2</v>
      </c>
      <c r="D20" s="67">
        <v>40.99</v>
      </c>
      <c r="E20" s="68">
        <v>55.46</v>
      </c>
      <c r="F20" s="68">
        <v>52.02</v>
      </c>
      <c r="G20" s="46">
        <f t="shared" si="1"/>
        <v>0.82926829268292679</v>
      </c>
      <c r="H20" s="68">
        <f>'5А'!AY2</f>
        <v>2</v>
      </c>
      <c r="I20" s="68">
        <f>'5Б'!AY2</f>
        <v>5</v>
      </c>
      <c r="J20" s="69">
        <f>'1'!V141</f>
        <v>0.17073170731707318</v>
      </c>
    </row>
    <row r="21" spans="1:10" ht="89.25" x14ac:dyDescent="0.2">
      <c r="A21" s="42">
        <v>19</v>
      </c>
      <c r="B21" s="48" t="s">
        <v>83</v>
      </c>
      <c r="C21" s="49">
        <f>'1'!W1</f>
        <v>1</v>
      </c>
      <c r="D21" s="67">
        <v>45.82</v>
      </c>
      <c r="E21" s="68">
        <v>54.38</v>
      </c>
      <c r="F21" s="68">
        <v>48.98</v>
      </c>
      <c r="G21" s="46">
        <f t="shared" si="1"/>
        <v>0.51219512195121952</v>
      </c>
      <c r="H21" s="68">
        <f>'5А'!AZ2</f>
        <v>13</v>
      </c>
      <c r="I21" s="68">
        <f>'5Б'!AZ2</f>
        <v>7</v>
      </c>
      <c r="J21" s="69">
        <f>'1'!W141</f>
        <v>0.48780487804878048</v>
      </c>
    </row>
    <row r="22" spans="1:10" ht="114.75" x14ac:dyDescent="0.2">
      <c r="A22" s="42">
        <v>20</v>
      </c>
      <c r="B22" s="48" t="s">
        <v>84</v>
      </c>
      <c r="C22" s="49">
        <f>'1'!X1</f>
        <v>1</v>
      </c>
      <c r="D22" s="67">
        <v>71.06</v>
      </c>
      <c r="E22" s="68">
        <v>73.41</v>
      </c>
      <c r="F22" s="68">
        <v>69.760000000000005</v>
      </c>
      <c r="G22" s="46">
        <f t="shared" si="1"/>
        <v>0.26829268292682928</v>
      </c>
      <c r="H22" s="68">
        <f>'5А'!BA2</f>
        <v>14</v>
      </c>
      <c r="I22" s="68">
        <f>'5Б'!BA2</f>
        <v>16</v>
      </c>
      <c r="J22" s="69">
        <f>'1'!X141</f>
        <v>0.73170731707317072</v>
      </c>
    </row>
    <row r="23" spans="1:10" ht="114.75" x14ac:dyDescent="0.2">
      <c r="A23" s="42">
        <v>21</v>
      </c>
      <c r="B23" s="48" t="s">
        <v>85</v>
      </c>
      <c r="C23" s="49">
        <f>'1'!Y1</f>
        <v>1</v>
      </c>
      <c r="D23" s="67">
        <v>80.430000000000007</v>
      </c>
      <c r="E23" s="68">
        <v>85.97</v>
      </c>
      <c r="F23" s="68">
        <v>83.02</v>
      </c>
      <c r="G23" s="46">
        <f t="shared" si="1"/>
        <v>0.24390243902439024</v>
      </c>
      <c r="H23" s="68">
        <f>'5А'!BB2</f>
        <v>16</v>
      </c>
      <c r="I23" s="68">
        <f>'5Б'!BB2</f>
        <v>15</v>
      </c>
      <c r="J23" s="69">
        <f>'1'!Y141</f>
        <v>0.75609756097560976</v>
      </c>
    </row>
    <row r="24" spans="1:10" x14ac:dyDescent="0.2">
      <c r="A24" s="42">
        <v>22</v>
      </c>
      <c r="B24" s="48"/>
      <c r="C24" s="49">
        <f>'1'!Z1</f>
        <v>0</v>
      </c>
      <c r="D24" s="67"/>
      <c r="E24" s="68"/>
      <c r="F24" s="68"/>
      <c r="G24" s="46">
        <f t="shared" si="1"/>
        <v>1</v>
      </c>
      <c r="H24" s="68">
        <f>'5А'!BC2</f>
        <v>0</v>
      </c>
      <c r="I24" s="68">
        <f>'5Б'!BC2</f>
        <v>0</v>
      </c>
      <c r="J24" s="69">
        <f>'1'!Z141</f>
        <v>0</v>
      </c>
    </row>
    <row r="25" spans="1:10" x14ac:dyDescent="0.2">
      <c r="A25" s="42">
        <v>23</v>
      </c>
      <c r="B25" s="48"/>
      <c r="C25" s="49">
        <f>'1'!AA1</f>
        <v>0</v>
      </c>
      <c r="D25" s="67"/>
      <c r="E25" s="68"/>
      <c r="F25" s="68"/>
      <c r="G25" s="46">
        <f t="shared" si="1"/>
        <v>1</v>
      </c>
      <c r="H25" s="68">
        <f>'5А'!BD2</f>
        <v>0</v>
      </c>
      <c r="I25" s="68">
        <f>'5Б'!BD2</f>
        <v>0</v>
      </c>
      <c r="J25" s="69">
        <f>'1'!AA141</f>
        <v>0</v>
      </c>
    </row>
    <row r="26" spans="1:10" x14ac:dyDescent="0.2">
      <c r="A26" s="42">
        <v>24</v>
      </c>
      <c r="B26" s="48"/>
      <c r="C26" s="49">
        <f>'1'!AB1</f>
        <v>0</v>
      </c>
      <c r="D26" s="67"/>
      <c r="E26" s="68"/>
      <c r="F26" s="68"/>
      <c r="G26" s="46">
        <f t="shared" si="1"/>
        <v>1</v>
      </c>
      <c r="H26" s="68">
        <f>'5А'!BE2</f>
        <v>0</v>
      </c>
      <c r="I26" s="68">
        <f>'5Б'!BE2</f>
        <v>0</v>
      </c>
      <c r="J26" s="69">
        <f>'1'!AB141</f>
        <v>0</v>
      </c>
    </row>
    <row r="27" spans="1:10" x14ac:dyDescent="0.2">
      <c r="A27" s="42">
        <v>25</v>
      </c>
      <c r="B27" s="48"/>
      <c r="C27" s="49">
        <f>'1'!AC1</f>
        <v>0</v>
      </c>
      <c r="D27" s="67"/>
      <c r="E27" s="68"/>
      <c r="F27" s="68"/>
      <c r="G27" s="46">
        <f t="shared" si="1"/>
        <v>1</v>
      </c>
      <c r="H27" s="68">
        <f>'5А'!BF2</f>
        <v>0</v>
      </c>
      <c r="I27" s="68">
        <f>'5Б'!BF2</f>
        <v>0</v>
      </c>
      <c r="J27" s="69">
        <f>'1'!AC141</f>
        <v>0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zoomScale="70" zoomScaleNormal="70" workbookViewId="0">
      <selection activeCell="B6" sqref="B6:B23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2</v>
      </c>
      <c r="P1" s="4">
        <f>'1'!P1</f>
        <v>2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2</v>
      </c>
      <c r="W1" s="4">
        <f>'1'!W1</f>
        <v>1</v>
      </c>
      <c r="X1" s="4">
        <f>'1'!X1</f>
        <v>1</v>
      </c>
      <c r="Y1" s="4">
        <f>'1'!Y1</f>
        <v>1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45</v>
      </c>
      <c r="AH1" s="79">
        <v>18</v>
      </c>
      <c r="BG1" s="105" t="s">
        <v>10</v>
      </c>
      <c r="BH1" s="106"/>
    </row>
    <row r="2" spans="1:60" x14ac:dyDescent="0.25">
      <c r="AH2" s="2">
        <f t="shared" ref="AH2:AR2" si="0">COUNTIF(E6:E38,E1)</f>
        <v>1</v>
      </c>
      <c r="AI2" s="2">
        <f t="shared" si="0"/>
        <v>1</v>
      </c>
      <c r="AJ2" s="2">
        <f t="shared" si="0"/>
        <v>8</v>
      </c>
      <c r="AK2" s="2">
        <f t="shared" si="0"/>
        <v>2</v>
      </c>
      <c r="AL2" s="2">
        <f t="shared" si="0"/>
        <v>2</v>
      </c>
      <c r="AM2" s="2">
        <f t="shared" si="0"/>
        <v>1</v>
      </c>
      <c r="AN2" s="2">
        <f t="shared" si="0"/>
        <v>1</v>
      </c>
      <c r="AO2" s="2">
        <f t="shared" si="0"/>
        <v>8</v>
      </c>
      <c r="AP2" s="2">
        <f t="shared" si="0"/>
        <v>8</v>
      </c>
      <c r="AQ2" s="2">
        <f t="shared" si="0"/>
        <v>8</v>
      </c>
      <c r="AR2" s="2">
        <f t="shared" si="0"/>
        <v>9</v>
      </c>
      <c r="AS2" s="2">
        <f t="shared" ref="AS2:BF2" si="1">COUNTIF(P6:P38,P1)</f>
        <v>9</v>
      </c>
      <c r="AT2" s="2">
        <f t="shared" si="1"/>
        <v>10</v>
      </c>
      <c r="AU2" s="2">
        <f t="shared" si="1"/>
        <v>11</v>
      </c>
      <c r="AV2" s="2">
        <f t="shared" si="1"/>
        <v>12</v>
      </c>
      <c r="AW2" s="2">
        <f t="shared" si="1"/>
        <v>17</v>
      </c>
      <c r="AX2" s="2">
        <f t="shared" si="1"/>
        <v>5</v>
      </c>
      <c r="AY2" s="2">
        <f t="shared" si="1"/>
        <v>2</v>
      </c>
      <c r="AZ2" s="2">
        <f t="shared" si="1"/>
        <v>13</v>
      </c>
      <c r="BA2" s="2">
        <f t="shared" si="1"/>
        <v>14</v>
      </c>
      <c r="BB2" s="2">
        <f t="shared" si="1"/>
        <v>16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5" t="s">
        <v>11</v>
      </c>
      <c r="BH2" s="106"/>
    </row>
    <row r="3" spans="1:60" x14ac:dyDescent="0.25">
      <c r="A3" s="88" t="s">
        <v>0</v>
      </c>
      <c r="B3" s="88" t="s">
        <v>1</v>
      </c>
      <c r="C3" s="88" t="s">
        <v>3</v>
      </c>
      <c r="D3" s="88" t="s">
        <v>36</v>
      </c>
      <c r="E3" s="91" t="s">
        <v>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94" t="s">
        <v>4</v>
      </c>
      <c r="AE3" s="94" t="s">
        <v>5</v>
      </c>
      <c r="AF3" s="88" t="s">
        <v>7</v>
      </c>
      <c r="AH3" s="2">
        <f t="shared" ref="AH3:AR3" si="2">$AH$1-AH2-AH5-AH4</f>
        <v>14</v>
      </c>
      <c r="AI3" s="2">
        <f t="shared" si="2"/>
        <v>13</v>
      </c>
      <c r="AJ3" s="2">
        <f t="shared" si="2"/>
        <v>7</v>
      </c>
      <c r="AK3" s="2">
        <f t="shared" si="2"/>
        <v>14</v>
      </c>
      <c r="AL3" s="2">
        <f t="shared" si="2"/>
        <v>12</v>
      </c>
      <c r="AM3" s="2">
        <f t="shared" si="2"/>
        <v>13</v>
      </c>
      <c r="AN3" s="2">
        <f t="shared" si="2"/>
        <v>11</v>
      </c>
      <c r="AO3" s="2">
        <f t="shared" si="2"/>
        <v>8</v>
      </c>
      <c r="AP3" s="2">
        <f t="shared" si="2"/>
        <v>9</v>
      </c>
      <c r="AQ3" s="2">
        <f t="shared" si="2"/>
        <v>9</v>
      </c>
      <c r="AR3" s="2">
        <f t="shared" si="2"/>
        <v>7</v>
      </c>
      <c r="AS3" s="2">
        <f t="shared" ref="AS3" si="3">$AH$1-AS2-AS5-AS4</f>
        <v>8</v>
      </c>
      <c r="AT3" s="2">
        <f t="shared" ref="AT3" si="4">$AH$1-AT2-AT5-AT4</f>
        <v>4</v>
      </c>
      <c r="AU3" s="2">
        <f t="shared" ref="AU3" si="5">$AH$1-AU2-AU5-AU4</f>
        <v>3</v>
      </c>
      <c r="AV3" s="2">
        <f t="shared" ref="AV3" si="6">$AH$1-AV2-AV5-AV4</f>
        <v>6</v>
      </c>
      <c r="AW3" s="2">
        <f t="shared" ref="AW3" si="7">$AH$1-AW2-AW5-AW4</f>
        <v>0</v>
      </c>
      <c r="AX3" s="2">
        <f t="shared" ref="AX3" si="8">$AH$1-AX2-AX5-AX4</f>
        <v>12</v>
      </c>
      <c r="AY3" s="2">
        <f t="shared" ref="AY3" si="9">$AH$1-AY2-AY5-AY4</f>
        <v>12</v>
      </c>
      <c r="AZ3" s="2">
        <f t="shared" ref="AZ3" si="10">$AH$1-AZ2-AZ5-AZ4</f>
        <v>2</v>
      </c>
      <c r="BA3" s="2">
        <f t="shared" ref="BA3" si="11">$AH$1-BA2-BA5-BA4</f>
        <v>1</v>
      </c>
      <c r="BB3" s="2">
        <f t="shared" ref="BB3" si="12">$AH$1-BB2-BB5-BB4</f>
        <v>1</v>
      </c>
      <c r="BC3" s="2">
        <f t="shared" ref="BC3" si="13">$AH$1-BC2-BC5-BC4</f>
        <v>18</v>
      </c>
      <c r="BD3" s="2">
        <f t="shared" ref="BD3" si="14">$AH$1-BD2-BD5-BD4</f>
        <v>18</v>
      </c>
      <c r="BE3" s="2">
        <f t="shared" ref="BE3" si="15">$AH$1-BE2-BE5-BE4</f>
        <v>18</v>
      </c>
      <c r="BF3" s="2">
        <f t="shared" ref="BF3" si="16">$AH$1-BF2-BF5-BF4</f>
        <v>18</v>
      </c>
      <c r="BG3" s="105" t="s">
        <v>12</v>
      </c>
      <c r="BH3" s="106"/>
    </row>
    <row r="4" spans="1:60" x14ac:dyDescent="0.25">
      <c r="A4" s="89"/>
      <c r="B4" s="89"/>
      <c r="C4" s="89"/>
      <c r="D4" s="8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5"/>
      <c r="AE4" s="95"/>
      <c r="AF4" s="89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105" t="s">
        <v>9</v>
      </c>
      <c r="BH4" s="106"/>
    </row>
    <row r="5" spans="1:60" ht="15.75" thickBot="1" x14ac:dyDescent="0.3">
      <c r="A5" s="90"/>
      <c r="B5" s="90"/>
      <c r="C5" s="90"/>
      <c r="D5" s="90"/>
      <c r="E5" s="86" t="s">
        <v>58</v>
      </c>
      <c r="F5" s="86" t="s">
        <v>59</v>
      </c>
      <c r="G5" s="86" t="s">
        <v>60</v>
      </c>
      <c r="H5" s="86" t="s">
        <v>61</v>
      </c>
      <c r="I5" s="86" t="s">
        <v>62</v>
      </c>
      <c r="J5" s="86" t="s">
        <v>63</v>
      </c>
      <c r="K5" s="86" t="s">
        <v>64</v>
      </c>
      <c r="L5" s="86">
        <v>3</v>
      </c>
      <c r="M5" s="86">
        <v>4.0999999999999996</v>
      </c>
      <c r="N5" s="86">
        <v>4.2</v>
      </c>
      <c r="O5" s="86">
        <v>5.0999999999999996</v>
      </c>
      <c r="P5" s="86">
        <v>5.2</v>
      </c>
      <c r="Q5" s="86">
        <v>6.1</v>
      </c>
      <c r="R5" s="86">
        <v>6.2</v>
      </c>
      <c r="S5" s="86">
        <v>7.1</v>
      </c>
      <c r="T5" s="86">
        <v>7.2</v>
      </c>
      <c r="U5" s="86">
        <v>8</v>
      </c>
      <c r="V5" s="86">
        <v>9</v>
      </c>
      <c r="W5" s="86">
        <v>10</v>
      </c>
      <c r="X5" s="86">
        <v>11</v>
      </c>
      <c r="Y5" s="87">
        <v>12</v>
      </c>
      <c r="Z5" s="2">
        <v>22</v>
      </c>
      <c r="AA5" s="2">
        <v>23</v>
      </c>
      <c r="AB5" s="2">
        <v>24</v>
      </c>
      <c r="AC5" s="2">
        <v>25</v>
      </c>
      <c r="AD5" s="96"/>
      <c r="AE5" s="96"/>
      <c r="AF5" s="90"/>
      <c r="AH5" s="2">
        <f t="shared" ref="AH5:AR5" si="19">COUNTIF(E6:E38,"=0")</f>
        <v>3</v>
      </c>
      <c r="AI5" s="2">
        <f t="shared" si="19"/>
        <v>4</v>
      </c>
      <c r="AJ5" s="2">
        <f t="shared" si="19"/>
        <v>3</v>
      </c>
      <c r="AK5" s="2">
        <f t="shared" si="19"/>
        <v>2</v>
      </c>
      <c r="AL5" s="2">
        <f t="shared" si="19"/>
        <v>4</v>
      </c>
      <c r="AM5" s="2">
        <f t="shared" si="19"/>
        <v>4</v>
      </c>
      <c r="AN5" s="2">
        <f t="shared" si="19"/>
        <v>6</v>
      </c>
      <c r="AO5" s="2">
        <f t="shared" si="19"/>
        <v>2</v>
      </c>
      <c r="AP5" s="2">
        <f t="shared" si="19"/>
        <v>1</v>
      </c>
      <c r="AQ5" s="2">
        <f t="shared" si="19"/>
        <v>1</v>
      </c>
      <c r="AR5" s="2">
        <f t="shared" si="19"/>
        <v>2</v>
      </c>
      <c r="AS5" s="2">
        <f t="shared" ref="AS5:BF5" si="20">COUNTIF(P6:P38,"=0")</f>
        <v>1</v>
      </c>
      <c r="AT5" s="2">
        <f t="shared" si="20"/>
        <v>4</v>
      </c>
      <c r="AU5" s="2">
        <f t="shared" si="20"/>
        <v>4</v>
      </c>
      <c r="AV5" s="2">
        <f t="shared" si="20"/>
        <v>0</v>
      </c>
      <c r="AW5" s="2">
        <f t="shared" si="20"/>
        <v>1</v>
      </c>
      <c r="AX5" s="2">
        <f t="shared" si="20"/>
        <v>1</v>
      </c>
      <c r="AY5" s="2">
        <f t="shared" si="20"/>
        <v>4</v>
      </c>
      <c r="AZ5" s="2">
        <f t="shared" si="20"/>
        <v>3</v>
      </c>
      <c r="BA5" s="2">
        <f t="shared" si="20"/>
        <v>3</v>
      </c>
      <c r="BB5" s="2">
        <f t="shared" si="20"/>
        <v>1</v>
      </c>
      <c r="BC5" s="2">
        <f t="shared" si="20"/>
        <v>0</v>
      </c>
      <c r="BD5" s="2">
        <f t="shared" si="20"/>
        <v>0</v>
      </c>
      <c r="BE5" s="2">
        <f t="shared" si="20"/>
        <v>0</v>
      </c>
      <c r="BF5" s="2">
        <f t="shared" si="20"/>
        <v>0</v>
      </c>
      <c r="BG5" s="105" t="s">
        <v>8</v>
      </c>
      <c r="BH5" s="106"/>
    </row>
    <row r="6" spans="1:60" x14ac:dyDescent="0.25">
      <c r="A6" s="1">
        <v>1</v>
      </c>
      <c r="B6" s="80" t="s">
        <v>91</v>
      </c>
      <c r="C6" s="2">
        <v>1</v>
      </c>
      <c r="D6" s="2" t="s">
        <v>56</v>
      </c>
      <c r="E6" s="117">
        <v>3</v>
      </c>
      <c r="F6" s="117">
        <v>1</v>
      </c>
      <c r="G6" s="117">
        <v>1</v>
      </c>
      <c r="H6" s="117">
        <v>1</v>
      </c>
      <c r="I6" s="117">
        <v>0</v>
      </c>
      <c r="J6" s="117">
        <v>2</v>
      </c>
      <c r="K6" s="117" t="s">
        <v>57</v>
      </c>
      <c r="L6" s="117">
        <v>2</v>
      </c>
      <c r="M6" s="117">
        <v>3</v>
      </c>
      <c r="N6" s="117">
        <v>2</v>
      </c>
      <c r="O6" s="117">
        <v>2</v>
      </c>
      <c r="P6" s="117">
        <v>2</v>
      </c>
      <c r="Q6" s="117">
        <v>0</v>
      </c>
      <c r="R6" s="117">
        <v>0</v>
      </c>
      <c r="S6" s="117">
        <v>2</v>
      </c>
      <c r="T6" s="117">
        <v>1</v>
      </c>
      <c r="U6" s="117">
        <v>1</v>
      </c>
      <c r="V6" s="117">
        <v>1</v>
      </c>
      <c r="W6" s="117">
        <v>1</v>
      </c>
      <c r="X6" s="117">
        <v>0</v>
      </c>
      <c r="Y6" s="117">
        <v>1</v>
      </c>
      <c r="Z6" s="1"/>
      <c r="AA6" s="1"/>
      <c r="AB6" s="1"/>
      <c r="AC6" s="1"/>
      <c r="AD6" s="85">
        <v>26</v>
      </c>
      <c r="AE6" s="85">
        <v>3</v>
      </c>
      <c r="AF6" s="6">
        <f>AD6/$AF$1*100</f>
        <v>57.777777777777771</v>
      </c>
    </row>
    <row r="7" spans="1:60" x14ac:dyDescent="0.25">
      <c r="A7" s="1">
        <v>2</v>
      </c>
      <c r="B7" s="80" t="s">
        <v>92</v>
      </c>
      <c r="C7" s="2">
        <v>1</v>
      </c>
      <c r="D7" s="2" t="s">
        <v>56</v>
      </c>
      <c r="E7" s="117">
        <v>1</v>
      </c>
      <c r="F7" s="117">
        <v>1</v>
      </c>
      <c r="G7" s="117">
        <v>1</v>
      </c>
      <c r="H7" s="117" t="s">
        <v>57</v>
      </c>
      <c r="I7" s="117" t="s">
        <v>57</v>
      </c>
      <c r="J7" s="117" t="s">
        <v>57</v>
      </c>
      <c r="K7" s="117" t="s">
        <v>57</v>
      </c>
      <c r="L7" s="117">
        <v>2</v>
      </c>
      <c r="M7" s="117">
        <v>1</v>
      </c>
      <c r="N7" s="117">
        <v>1</v>
      </c>
      <c r="O7" s="117">
        <v>0</v>
      </c>
      <c r="P7" s="117" t="s">
        <v>57</v>
      </c>
      <c r="Q7" s="117">
        <v>1</v>
      </c>
      <c r="R7" s="117">
        <v>1</v>
      </c>
      <c r="S7" s="117">
        <v>2</v>
      </c>
      <c r="T7" s="117">
        <v>1</v>
      </c>
      <c r="U7" s="117">
        <v>2</v>
      </c>
      <c r="V7" s="117">
        <v>1</v>
      </c>
      <c r="W7" s="117">
        <v>1</v>
      </c>
      <c r="X7" s="117">
        <v>1</v>
      </c>
      <c r="Y7" s="117">
        <v>1</v>
      </c>
      <c r="Z7" s="1"/>
      <c r="AA7" s="1"/>
      <c r="AB7" s="1"/>
      <c r="AC7" s="1"/>
      <c r="AD7" s="85">
        <v>18</v>
      </c>
      <c r="AE7" s="85">
        <v>3</v>
      </c>
      <c r="AF7" s="6">
        <f t="shared" ref="AF7:AF38" si="21">AD7/$AF$1*100</f>
        <v>40</v>
      </c>
      <c r="AH7" s="73" t="s">
        <v>13</v>
      </c>
      <c r="AI7" s="14">
        <f>COUNTIF(AE6:AE38,"=2")</f>
        <v>3</v>
      </c>
      <c r="AJ7" s="15">
        <f>AI7/$AH$1*100</f>
        <v>16.666666666666664</v>
      </c>
    </row>
    <row r="8" spans="1:60" x14ac:dyDescent="0.25">
      <c r="A8" s="1">
        <v>3</v>
      </c>
      <c r="B8" s="80" t="s">
        <v>93</v>
      </c>
      <c r="C8" s="2">
        <v>2</v>
      </c>
      <c r="D8" s="2" t="s">
        <v>56</v>
      </c>
      <c r="E8" s="117">
        <v>2</v>
      </c>
      <c r="F8" s="117">
        <v>1</v>
      </c>
      <c r="G8" s="117">
        <v>1</v>
      </c>
      <c r="H8" s="117">
        <v>0</v>
      </c>
      <c r="I8" s="117">
        <v>0</v>
      </c>
      <c r="J8" s="117">
        <v>1</v>
      </c>
      <c r="K8" s="117" t="s">
        <v>57</v>
      </c>
      <c r="L8" s="117">
        <v>1</v>
      </c>
      <c r="M8" s="117">
        <v>2</v>
      </c>
      <c r="N8" s="117">
        <v>1</v>
      </c>
      <c r="O8" s="117">
        <v>1</v>
      </c>
      <c r="P8" s="117">
        <v>1</v>
      </c>
      <c r="Q8" s="117">
        <v>0</v>
      </c>
      <c r="R8" s="117" t="s">
        <v>57</v>
      </c>
      <c r="S8" s="117">
        <v>1</v>
      </c>
      <c r="T8" s="117">
        <v>1</v>
      </c>
      <c r="U8" s="117">
        <v>1</v>
      </c>
      <c r="V8" s="117">
        <v>1</v>
      </c>
      <c r="W8" s="117">
        <v>1</v>
      </c>
      <c r="X8" s="117">
        <v>1</v>
      </c>
      <c r="Y8" s="117">
        <v>1</v>
      </c>
      <c r="Z8" s="1"/>
      <c r="AA8" s="1"/>
      <c r="AB8" s="1"/>
      <c r="AC8" s="1"/>
      <c r="AD8" s="85">
        <v>18</v>
      </c>
      <c r="AE8" s="85">
        <v>3</v>
      </c>
      <c r="AF8" s="6">
        <f t="shared" si="21"/>
        <v>40</v>
      </c>
      <c r="AH8" s="74" t="s">
        <v>14</v>
      </c>
      <c r="AI8" s="8">
        <f>COUNTIF(AE6:AE38,"=3")</f>
        <v>11</v>
      </c>
      <c r="AJ8" s="13">
        <f>AI8/$AH$1*100</f>
        <v>61.111111111111114</v>
      </c>
    </row>
    <row r="9" spans="1:60" x14ac:dyDescent="0.25">
      <c r="A9" s="1">
        <v>4</v>
      </c>
      <c r="B9" s="80" t="s">
        <v>94</v>
      </c>
      <c r="C9" s="2">
        <v>2</v>
      </c>
      <c r="D9" s="2" t="s">
        <v>56</v>
      </c>
      <c r="E9" s="117">
        <v>3</v>
      </c>
      <c r="F9" s="117">
        <v>2</v>
      </c>
      <c r="G9" s="117">
        <v>2</v>
      </c>
      <c r="H9" s="117">
        <v>1</v>
      </c>
      <c r="I9" s="117">
        <v>1</v>
      </c>
      <c r="J9" s="117">
        <v>1</v>
      </c>
      <c r="K9" s="117">
        <v>1</v>
      </c>
      <c r="L9" s="117">
        <v>2</v>
      </c>
      <c r="M9" s="117">
        <v>3</v>
      </c>
      <c r="N9" s="117">
        <v>2</v>
      </c>
      <c r="O9" s="117">
        <v>2</v>
      </c>
      <c r="P9" s="117">
        <v>2</v>
      </c>
      <c r="Q9" s="117">
        <v>2</v>
      </c>
      <c r="R9" s="117">
        <v>1</v>
      </c>
      <c r="S9" s="117">
        <v>2</v>
      </c>
      <c r="T9" s="117">
        <v>1</v>
      </c>
      <c r="U9" s="117">
        <v>1</v>
      </c>
      <c r="V9" s="117">
        <v>1</v>
      </c>
      <c r="W9" s="117">
        <v>1</v>
      </c>
      <c r="X9" s="117">
        <v>1</v>
      </c>
      <c r="Y9" s="117">
        <v>1</v>
      </c>
      <c r="Z9" s="1"/>
      <c r="AA9" s="1"/>
      <c r="AB9" s="1"/>
      <c r="AC9" s="1"/>
      <c r="AD9" s="85">
        <v>33</v>
      </c>
      <c r="AE9" s="85">
        <v>4</v>
      </c>
      <c r="AF9" s="6">
        <f t="shared" si="21"/>
        <v>73.333333333333329</v>
      </c>
      <c r="AH9" s="75" t="s">
        <v>15</v>
      </c>
      <c r="AI9" s="11">
        <f>COUNTIF(AE6:AE38,"=4")</f>
        <v>4</v>
      </c>
      <c r="AJ9" s="12">
        <f>AI9/$AH$1*100</f>
        <v>22.222222222222221</v>
      </c>
    </row>
    <row r="10" spans="1:60" x14ac:dyDescent="0.25">
      <c r="A10" s="1">
        <v>5</v>
      </c>
      <c r="B10" s="80" t="s">
        <v>95</v>
      </c>
      <c r="C10" s="2">
        <v>2</v>
      </c>
      <c r="D10" s="2" t="s">
        <v>56</v>
      </c>
      <c r="E10" s="117">
        <v>0</v>
      </c>
      <c r="F10" s="117">
        <v>1</v>
      </c>
      <c r="G10" s="117">
        <v>1</v>
      </c>
      <c r="H10" s="117">
        <v>1</v>
      </c>
      <c r="I10" s="117" t="s">
        <v>57</v>
      </c>
      <c r="J10" s="117" t="s">
        <v>57</v>
      </c>
      <c r="K10" s="117" t="s">
        <v>57</v>
      </c>
      <c r="L10" s="117">
        <v>1</v>
      </c>
      <c r="M10" s="117">
        <v>0</v>
      </c>
      <c r="N10" s="117">
        <v>0</v>
      </c>
      <c r="O10" s="117">
        <v>2</v>
      </c>
      <c r="P10" s="117">
        <v>2</v>
      </c>
      <c r="Q10" s="117">
        <v>2</v>
      </c>
      <c r="R10" s="117">
        <v>1</v>
      </c>
      <c r="S10" s="117">
        <v>2</v>
      </c>
      <c r="T10" s="117">
        <v>1</v>
      </c>
      <c r="U10" s="117">
        <v>1</v>
      </c>
      <c r="V10" s="117">
        <v>1</v>
      </c>
      <c r="W10" s="117">
        <v>1</v>
      </c>
      <c r="X10" s="117">
        <v>1</v>
      </c>
      <c r="Y10" s="117">
        <v>1</v>
      </c>
      <c r="Z10" s="1"/>
      <c r="AA10" s="1"/>
      <c r="AB10" s="1"/>
      <c r="AC10" s="1"/>
      <c r="AD10" s="85">
        <v>19</v>
      </c>
      <c r="AE10" s="85">
        <v>3</v>
      </c>
      <c r="AF10" s="6">
        <f t="shared" si="21"/>
        <v>42.222222222222221</v>
      </c>
      <c r="AH10" s="76" t="s">
        <v>16</v>
      </c>
      <c r="AI10" s="9">
        <f>COUNTIF(AE6:AE38,"=5")</f>
        <v>0</v>
      </c>
      <c r="AJ10" s="10">
        <f>AI10/$AH$1*100</f>
        <v>0</v>
      </c>
    </row>
    <row r="11" spans="1:60" x14ac:dyDescent="0.25">
      <c r="A11" s="1">
        <v>6</v>
      </c>
      <c r="B11" s="80" t="s">
        <v>96</v>
      </c>
      <c r="C11" s="2">
        <v>1</v>
      </c>
      <c r="D11" s="2" t="s">
        <v>56</v>
      </c>
      <c r="E11" s="117">
        <v>4</v>
      </c>
      <c r="F11" s="117">
        <v>2</v>
      </c>
      <c r="G11" s="117">
        <v>2</v>
      </c>
      <c r="H11" s="117">
        <v>3</v>
      </c>
      <c r="I11" s="117">
        <v>3</v>
      </c>
      <c r="J11" s="117">
        <v>3</v>
      </c>
      <c r="K11" s="117">
        <v>3</v>
      </c>
      <c r="L11" s="117">
        <v>2</v>
      </c>
      <c r="M11" s="117">
        <v>3</v>
      </c>
      <c r="N11" s="117">
        <v>2</v>
      </c>
      <c r="O11" s="117">
        <v>1</v>
      </c>
      <c r="P11" s="117">
        <v>1</v>
      </c>
      <c r="Q11" s="117">
        <v>2</v>
      </c>
      <c r="R11" s="117">
        <v>1</v>
      </c>
      <c r="S11" s="117">
        <v>2</v>
      </c>
      <c r="T11" s="117">
        <v>1</v>
      </c>
      <c r="U11" s="117">
        <v>1</v>
      </c>
      <c r="V11" s="117">
        <v>0</v>
      </c>
      <c r="W11" s="117">
        <v>1</v>
      </c>
      <c r="X11" s="117">
        <v>0</v>
      </c>
      <c r="Y11" s="117">
        <v>0</v>
      </c>
      <c r="Z11" s="1"/>
      <c r="AA11" s="1"/>
      <c r="AB11" s="1"/>
      <c r="AC11" s="1"/>
      <c r="AD11" s="85">
        <v>37</v>
      </c>
      <c r="AE11" s="85">
        <v>4</v>
      </c>
      <c r="AF11" s="6">
        <f t="shared" si="21"/>
        <v>82.222222222222214</v>
      </c>
    </row>
    <row r="12" spans="1:60" x14ac:dyDescent="0.25">
      <c r="A12" s="1">
        <v>7</v>
      </c>
      <c r="B12" s="80" t="s">
        <v>97</v>
      </c>
      <c r="C12" s="2">
        <v>1</v>
      </c>
      <c r="D12" s="2" t="s">
        <v>56</v>
      </c>
      <c r="E12" s="117">
        <v>2</v>
      </c>
      <c r="F12" s="117">
        <v>2</v>
      </c>
      <c r="G12" s="117">
        <v>2</v>
      </c>
      <c r="H12" s="117">
        <v>1</v>
      </c>
      <c r="I12" s="117">
        <v>1</v>
      </c>
      <c r="J12" s="117">
        <v>1</v>
      </c>
      <c r="K12" s="117">
        <v>0</v>
      </c>
      <c r="L12" s="117">
        <v>1</v>
      </c>
      <c r="M12" s="117">
        <v>3</v>
      </c>
      <c r="N12" s="117">
        <v>2</v>
      </c>
      <c r="O12" s="117">
        <v>1</v>
      </c>
      <c r="P12" s="117">
        <v>1</v>
      </c>
      <c r="Q12" s="117">
        <v>1</v>
      </c>
      <c r="R12" s="117">
        <v>1</v>
      </c>
      <c r="S12" s="117">
        <v>1</v>
      </c>
      <c r="T12" s="117">
        <v>1</v>
      </c>
      <c r="U12" s="117">
        <v>2</v>
      </c>
      <c r="V12" s="117">
        <v>1</v>
      </c>
      <c r="W12" s="117">
        <v>1</v>
      </c>
      <c r="X12" s="117">
        <v>1</v>
      </c>
      <c r="Y12" s="117">
        <v>1</v>
      </c>
      <c r="Z12" s="1"/>
      <c r="AA12" s="1"/>
      <c r="AB12" s="1"/>
      <c r="AC12" s="1"/>
      <c r="AD12" s="85">
        <v>27</v>
      </c>
      <c r="AE12" s="85">
        <v>3</v>
      </c>
      <c r="AF12" s="6">
        <f t="shared" si="21"/>
        <v>60</v>
      </c>
      <c r="AH12" s="100" t="s">
        <v>53</v>
      </c>
      <c r="AI12" s="100"/>
      <c r="AJ12" s="72">
        <f>COUNTIF(AF6:AF38,100)</f>
        <v>0</v>
      </c>
    </row>
    <row r="13" spans="1:60" x14ac:dyDescent="0.25">
      <c r="A13" s="1">
        <v>8</v>
      </c>
      <c r="B13" s="80" t="s">
        <v>98</v>
      </c>
      <c r="C13" s="2">
        <v>1</v>
      </c>
      <c r="D13" s="2" t="s">
        <v>56</v>
      </c>
      <c r="E13" s="117">
        <v>0</v>
      </c>
      <c r="F13" s="117">
        <v>1</v>
      </c>
      <c r="G13" s="117">
        <v>2</v>
      </c>
      <c r="H13" s="117">
        <v>0</v>
      </c>
      <c r="I13" s="117">
        <v>2</v>
      </c>
      <c r="J13" s="117">
        <v>0</v>
      </c>
      <c r="K13" s="117">
        <v>0</v>
      </c>
      <c r="L13" s="117">
        <v>1</v>
      </c>
      <c r="M13" s="117">
        <v>1</v>
      </c>
      <c r="N13" s="117">
        <v>1</v>
      </c>
      <c r="O13" s="117">
        <v>0</v>
      </c>
      <c r="P13" s="117" t="s">
        <v>57</v>
      </c>
      <c r="Q13" s="117">
        <v>1</v>
      </c>
      <c r="R13" s="117" t="s">
        <v>57</v>
      </c>
      <c r="S13" s="117">
        <v>2</v>
      </c>
      <c r="T13" s="117">
        <v>1</v>
      </c>
      <c r="U13" s="117">
        <v>1</v>
      </c>
      <c r="V13" s="117">
        <v>1</v>
      </c>
      <c r="W13" s="117">
        <v>1</v>
      </c>
      <c r="X13" s="117">
        <v>1</v>
      </c>
      <c r="Y13" s="117">
        <v>1</v>
      </c>
      <c r="Z13" s="1"/>
      <c r="AA13" s="1"/>
      <c r="AB13" s="1"/>
      <c r="AC13" s="1"/>
      <c r="AD13" s="85">
        <v>17</v>
      </c>
      <c r="AE13" s="85">
        <v>2</v>
      </c>
      <c r="AF13" s="6">
        <f t="shared" si="21"/>
        <v>37.777777777777779</v>
      </c>
      <c r="AH13" s="101" t="s">
        <v>17</v>
      </c>
      <c r="AI13" s="102"/>
      <c r="AJ13" s="7">
        <f>SUM(AI8:AI10)/$AH$1*100</f>
        <v>83.333333333333343</v>
      </c>
    </row>
    <row r="14" spans="1:60" x14ac:dyDescent="0.25">
      <c r="A14" s="1">
        <v>9</v>
      </c>
      <c r="B14" s="80" t="s">
        <v>99</v>
      </c>
      <c r="C14" s="2">
        <v>2</v>
      </c>
      <c r="D14" s="2" t="s">
        <v>56</v>
      </c>
      <c r="E14" s="117">
        <v>2</v>
      </c>
      <c r="F14" s="117">
        <v>0</v>
      </c>
      <c r="G14" s="117">
        <v>0</v>
      </c>
      <c r="H14" s="117">
        <v>1</v>
      </c>
      <c r="I14" s="117">
        <v>0</v>
      </c>
      <c r="J14" s="117">
        <v>0</v>
      </c>
      <c r="K14" s="117" t="s">
        <v>57</v>
      </c>
      <c r="L14" s="117">
        <v>1</v>
      </c>
      <c r="M14" s="117">
        <v>3</v>
      </c>
      <c r="N14" s="117">
        <v>1</v>
      </c>
      <c r="O14" s="117">
        <v>1</v>
      </c>
      <c r="P14" s="117">
        <v>1</v>
      </c>
      <c r="Q14" s="117">
        <v>2</v>
      </c>
      <c r="R14" s="117">
        <v>1</v>
      </c>
      <c r="S14" s="117">
        <v>2</v>
      </c>
      <c r="T14" s="117">
        <v>1</v>
      </c>
      <c r="U14" s="117">
        <v>1</v>
      </c>
      <c r="V14" s="117">
        <v>0</v>
      </c>
      <c r="W14" s="117">
        <v>0</v>
      </c>
      <c r="X14" s="117">
        <v>1</v>
      </c>
      <c r="Y14" s="117">
        <v>1</v>
      </c>
      <c r="Z14" s="1"/>
      <c r="AA14" s="1"/>
      <c r="AB14" s="1"/>
      <c r="AC14" s="1"/>
      <c r="AD14" s="85">
        <v>19</v>
      </c>
      <c r="AE14" s="85">
        <v>3</v>
      </c>
      <c r="AF14" s="6">
        <f t="shared" si="21"/>
        <v>42.222222222222221</v>
      </c>
      <c r="AH14" s="101" t="s">
        <v>31</v>
      </c>
      <c r="AI14" s="102"/>
      <c r="AJ14" s="7">
        <f>SUM(AI9:AI10)/$AH$1*100</f>
        <v>22.222222222222221</v>
      </c>
    </row>
    <row r="15" spans="1:60" x14ac:dyDescent="0.25">
      <c r="A15" s="1">
        <v>10</v>
      </c>
      <c r="B15" s="80" t="s">
        <v>100</v>
      </c>
      <c r="C15" s="2">
        <v>1</v>
      </c>
      <c r="D15" s="2" t="s">
        <v>56</v>
      </c>
      <c r="E15" s="117">
        <v>2</v>
      </c>
      <c r="F15" s="117">
        <v>2</v>
      </c>
      <c r="G15" s="117">
        <v>1</v>
      </c>
      <c r="H15" s="117">
        <v>2</v>
      </c>
      <c r="I15" s="117">
        <v>1</v>
      </c>
      <c r="J15" s="117">
        <v>1</v>
      </c>
      <c r="K15" s="117">
        <v>1</v>
      </c>
      <c r="L15" s="117">
        <v>2</v>
      </c>
      <c r="M15" s="117">
        <v>2</v>
      </c>
      <c r="N15" s="117">
        <v>2</v>
      </c>
      <c r="O15" s="117">
        <v>2</v>
      </c>
      <c r="P15" s="117">
        <v>2</v>
      </c>
      <c r="Q15" s="117">
        <v>2</v>
      </c>
      <c r="R15" s="117">
        <v>1</v>
      </c>
      <c r="S15" s="117">
        <v>1</v>
      </c>
      <c r="T15" s="117">
        <v>1</v>
      </c>
      <c r="U15" s="117">
        <v>0</v>
      </c>
      <c r="V15" s="117">
        <v>0</v>
      </c>
      <c r="W15" s="117">
        <v>1</v>
      </c>
      <c r="X15" s="117">
        <v>0</v>
      </c>
      <c r="Y15" s="117">
        <v>1</v>
      </c>
      <c r="Z15" s="1"/>
      <c r="AA15" s="1"/>
      <c r="AB15" s="1"/>
      <c r="AC15" s="1"/>
      <c r="AD15" s="85">
        <v>27</v>
      </c>
      <c r="AE15" s="85">
        <v>3</v>
      </c>
      <c r="AF15" s="6">
        <f t="shared" si="21"/>
        <v>60</v>
      </c>
      <c r="AH15" s="101" t="s">
        <v>28</v>
      </c>
      <c r="AI15" s="102"/>
      <c r="AJ15" s="7">
        <f>AVERAGE(AD6:AD38)</f>
        <v>23.666666666666668</v>
      </c>
    </row>
    <row r="16" spans="1:60" x14ac:dyDescent="0.25">
      <c r="A16" s="1">
        <v>11</v>
      </c>
      <c r="B16" s="80" t="s">
        <v>101</v>
      </c>
      <c r="C16" s="2">
        <v>2</v>
      </c>
      <c r="D16" s="2" t="s">
        <v>56</v>
      </c>
      <c r="E16" s="117">
        <v>3</v>
      </c>
      <c r="F16" s="117">
        <v>3</v>
      </c>
      <c r="G16" s="117">
        <v>2</v>
      </c>
      <c r="H16" s="117">
        <v>1</v>
      </c>
      <c r="I16" s="117">
        <v>1</v>
      </c>
      <c r="J16" s="117">
        <v>1</v>
      </c>
      <c r="K16" s="117">
        <v>1</v>
      </c>
      <c r="L16" s="117">
        <v>2</v>
      </c>
      <c r="M16" s="117">
        <v>3</v>
      </c>
      <c r="N16" s="117">
        <v>2</v>
      </c>
      <c r="O16" s="117">
        <v>2</v>
      </c>
      <c r="P16" s="117">
        <v>2</v>
      </c>
      <c r="Q16" s="117">
        <v>0</v>
      </c>
      <c r="R16" s="117">
        <v>0</v>
      </c>
      <c r="S16" s="117">
        <v>2</v>
      </c>
      <c r="T16" s="117">
        <v>1</v>
      </c>
      <c r="U16" s="117">
        <v>1</v>
      </c>
      <c r="V16" s="117">
        <v>0</v>
      </c>
      <c r="W16" s="117">
        <v>1</v>
      </c>
      <c r="X16" s="117">
        <v>1</v>
      </c>
      <c r="Y16" s="117">
        <v>1</v>
      </c>
      <c r="Z16" s="1"/>
      <c r="AA16" s="1"/>
      <c r="AB16" s="1"/>
      <c r="AC16" s="1"/>
      <c r="AD16" s="85">
        <v>30</v>
      </c>
      <c r="AE16" s="85">
        <v>4</v>
      </c>
      <c r="AF16" s="6">
        <f t="shared" si="21"/>
        <v>66.666666666666657</v>
      </c>
      <c r="AH16" s="101" t="s">
        <v>18</v>
      </c>
      <c r="AI16" s="102"/>
      <c r="AJ16" s="7">
        <f>AVERAGE(AE6:AE38)</f>
        <v>3.0555555555555554</v>
      </c>
    </row>
    <row r="17" spans="1:37" x14ac:dyDescent="0.25">
      <c r="A17" s="1">
        <v>12</v>
      </c>
      <c r="B17" s="80" t="s">
        <v>102</v>
      </c>
      <c r="C17" s="2">
        <v>2</v>
      </c>
      <c r="D17" s="2" t="s">
        <v>56</v>
      </c>
      <c r="E17" s="117">
        <v>1</v>
      </c>
      <c r="F17" s="117">
        <v>1</v>
      </c>
      <c r="G17" s="117">
        <v>1</v>
      </c>
      <c r="H17" s="117" t="s">
        <v>57</v>
      </c>
      <c r="I17" s="117" t="s">
        <v>57</v>
      </c>
      <c r="J17" s="117" t="s">
        <v>57</v>
      </c>
      <c r="K17" s="117" t="s">
        <v>57</v>
      </c>
      <c r="L17" s="117">
        <v>2</v>
      </c>
      <c r="M17" s="117" t="s">
        <v>57</v>
      </c>
      <c r="N17" s="117" t="s">
        <v>57</v>
      </c>
      <c r="O17" s="117">
        <v>2</v>
      </c>
      <c r="P17" s="117">
        <v>2</v>
      </c>
      <c r="Q17" s="117">
        <v>2</v>
      </c>
      <c r="R17" s="117">
        <v>1</v>
      </c>
      <c r="S17" s="117">
        <v>2</v>
      </c>
      <c r="T17" s="117">
        <v>1</v>
      </c>
      <c r="U17" s="117">
        <v>2</v>
      </c>
      <c r="V17" s="117">
        <v>2</v>
      </c>
      <c r="W17" s="117">
        <v>1</v>
      </c>
      <c r="X17" s="117">
        <v>1</v>
      </c>
      <c r="Y17" s="117">
        <v>1</v>
      </c>
      <c r="Z17" s="1"/>
      <c r="AA17" s="1"/>
      <c r="AB17" s="1"/>
      <c r="AC17" s="1"/>
      <c r="AD17" s="85">
        <v>22</v>
      </c>
      <c r="AE17" s="85">
        <v>3</v>
      </c>
      <c r="AF17" s="6">
        <f t="shared" si="21"/>
        <v>48.888888888888886</v>
      </c>
      <c r="AH17" s="101" t="s">
        <v>54</v>
      </c>
      <c r="AI17" s="102"/>
      <c r="AJ17" s="7">
        <f>AVERAGE(AF6:AF38)</f>
        <v>28.686868686868685</v>
      </c>
    </row>
    <row r="18" spans="1:37" x14ac:dyDescent="0.25">
      <c r="A18" s="1">
        <v>13</v>
      </c>
      <c r="B18" s="80" t="s">
        <v>103</v>
      </c>
      <c r="C18" s="2">
        <v>2</v>
      </c>
      <c r="D18" s="2" t="s">
        <v>56</v>
      </c>
      <c r="E18" s="117">
        <v>0</v>
      </c>
      <c r="F18" s="117">
        <v>0</v>
      </c>
      <c r="G18" s="117">
        <v>0</v>
      </c>
      <c r="H18" s="117" t="s">
        <v>57</v>
      </c>
      <c r="I18" s="117">
        <v>1</v>
      </c>
      <c r="J18" s="117">
        <v>2</v>
      </c>
      <c r="K18" s="117">
        <v>0</v>
      </c>
      <c r="L18" s="117">
        <v>1</v>
      </c>
      <c r="M18" s="117">
        <v>2</v>
      </c>
      <c r="N18" s="117">
        <v>2</v>
      </c>
      <c r="O18" s="117">
        <v>2</v>
      </c>
      <c r="P18" s="117">
        <v>2</v>
      </c>
      <c r="Q18" s="117">
        <v>2</v>
      </c>
      <c r="R18" s="117">
        <v>1</v>
      </c>
      <c r="S18" s="117">
        <v>2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"/>
      <c r="AA18" s="1"/>
      <c r="AB18" s="1"/>
      <c r="AC18" s="1"/>
      <c r="AD18" s="85">
        <v>23</v>
      </c>
      <c r="AE18" s="85">
        <v>3</v>
      </c>
      <c r="AF18" s="6">
        <f t="shared" si="21"/>
        <v>51.111111111111107</v>
      </c>
    </row>
    <row r="19" spans="1:37" x14ac:dyDescent="0.25">
      <c r="A19" s="1">
        <v>14</v>
      </c>
      <c r="B19" s="80" t="s">
        <v>104</v>
      </c>
      <c r="C19" s="2">
        <v>2</v>
      </c>
      <c r="D19" s="2" t="s">
        <v>56</v>
      </c>
      <c r="E19" s="117">
        <v>3</v>
      </c>
      <c r="F19" s="117">
        <v>0</v>
      </c>
      <c r="G19" s="117">
        <v>2</v>
      </c>
      <c r="H19" s="117">
        <v>1</v>
      </c>
      <c r="I19" s="117">
        <v>0</v>
      </c>
      <c r="J19" s="117">
        <v>0</v>
      </c>
      <c r="K19" s="117">
        <v>0</v>
      </c>
      <c r="L19" s="117">
        <v>0</v>
      </c>
      <c r="M19" s="117">
        <v>1</v>
      </c>
      <c r="N19" s="117">
        <v>1</v>
      </c>
      <c r="O19" s="117">
        <v>1</v>
      </c>
      <c r="P19" s="117">
        <v>0</v>
      </c>
      <c r="Q19" s="117">
        <v>2</v>
      </c>
      <c r="R19" s="117">
        <v>1</v>
      </c>
      <c r="S19" s="117">
        <v>2</v>
      </c>
      <c r="T19" s="117">
        <v>0</v>
      </c>
      <c r="U19" s="117">
        <v>1</v>
      </c>
      <c r="V19" s="117" t="s">
        <v>57</v>
      </c>
      <c r="W19" s="117">
        <v>0</v>
      </c>
      <c r="X19" s="117">
        <v>1</v>
      </c>
      <c r="Y19" s="117">
        <v>1</v>
      </c>
      <c r="Z19" s="1"/>
      <c r="AA19" s="1"/>
      <c r="AB19" s="1"/>
      <c r="AC19" s="1"/>
      <c r="AD19" s="85">
        <v>17</v>
      </c>
      <c r="AE19" s="85">
        <v>2</v>
      </c>
      <c r="AF19" s="6">
        <f t="shared" si="21"/>
        <v>37.777777777777779</v>
      </c>
      <c r="AH19" s="97" t="s">
        <v>52</v>
      </c>
      <c r="AI19" s="98"/>
      <c r="AJ19" s="71" t="s">
        <v>51</v>
      </c>
      <c r="AK19" s="71" t="s">
        <v>50</v>
      </c>
    </row>
    <row r="20" spans="1:37" x14ac:dyDescent="0.25">
      <c r="A20" s="1">
        <v>15</v>
      </c>
      <c r="B20" s="80" t="s">
        <v>105</v>
      </c>
      <c r="C20" s="2">
        <v>1</v>
      </c>
      <c r="D20" s="2" t="s">
        <v>56</v>
      </c>
      <c r="E20" s="117">
        <v>1</v>
      </c>
      <c r="F20" s="117">
        <v>0</v>
      </c>
      <c r="G20" s="117">
        <v>0</v>
      </c>
      <c r="H20" s="117" t="s">
        <v>57</v>
      </c>
      <c r="I20" s="117" t="s">
        <v>57</v>
      </c>
      <c r="J20" s="117">
        <v>2</v>
      </c>
      <c r="K20" s="117">
        <v>1</v>
      </c>
      <c r="L20" s="117">
        <v>0</v>
      </c>
      <c r="M20" s="117">
        <v>2</v>
      </c>
      <c r="N20" s="117">
        <v>1</v>
      </c>
      <c r="O20" s="117">
        <v>1</v>
      </c>
      <c r="P20" s="117" t="s">
        <v>57</v>
      </c>
      <c r="Q20" s="117">
        <v>2</v>
      </c>
      <c r="R20" s="117" t="s">
        <v>57</v>
      </c>
      <c r="S20" s="117">
        <v>1</v>
      </c>
      <c r="T20" s="117">
        <v>1</v>
      </c>
      <c r="U20" s="117">
        <v>1</v>
      </c>
      <c r="V20" s="117">
        <v>2</v>
      </c>
      <c r="W20" s="117" t="s">
        <v>57</v>
      </c>
      <c r="X20" s="117">
        <v>1</v>
      </c>
      <c r="Y20" s="117">
        <v>1</v>
      </c>
      <c r="Z20" s="1"/>
      <c r="AA20" s="1"/>
      <c r="AB20" s="1"/>
      <c r="AC20" s="1"/>
      <c r="AD20" s="85">
        <v>17</v>
      </c>
      <c r="AE20" s="85">
        <v>2</v>
      </c>
      <c r="AF20" s="6">
        <f t="shared" si="21"/>
        <v>37.777777777777779</v>
      </c>
      <c r="AH20" s="105" t="s">
        <v>45</v>
      </c>
      <c r="AI20" s="107"/>
      <c r="AJ20" s="77">
        <f>COUNTIF(AF6:AF38,"&gt;=85")</f>
        <v>0</v>
      </c>
      <c r="AK20" s="77">
        <f>AJ20/AH1*100</f>
        <v>0</v>
      </c>
    </row>
    <row r="21" spans="1:37" x14ac:dyDescent="0.25">
      <c r="A21" s="1">
        <v>16</v>
      </c>
      <c r="B21" s="80" t="s">
        <v>106</v>
      </c>
      <c r="C21" s="2">
        <v>1</v>
      </c>
      <c r="D21" s="2" t="s">
        <v>56</v>
      </c>
      <c r="E21" s="117">
        <v>3</v>
      </c>
      <c r="F21" s="117">
        <v>1</v>
      </c>
      <c r="G21" s="117">
        <v>1</v>
      </c>
      <c r="H21" s="117">
        <v>3</v>
      </c>
      <c r="I21" s="117">
        <v>3</v>
      </c>
      <c r="J21" s="117">
        <v>2</v>
      </c>
      <c r="K21" s="117">
        <v>0</v>
      </c>
      <c r="L21" s="117">
        <v>1</v>
      </c>
      <c r="M21" s="117">
        <v>3</v>
      </c>
      <c r="N21" s="117">
        <v>1</v>
      </c>
      <c r="O21" s="117">
        <v>2</v>
      </c>
      <c r="P21" s="117">
        <v>2</v>
      </c>
      <c r="Q21" s="117">
        <v>1</v>
      </c>
      <c r="R21" s="117">
        <v>1</v>
      </c>
      <c r="S21" s="117">
        <v>2</v>
      </c>
      <c r="T21" s="117">
        <v>1</v>
      </c>
      <c r="U21" s="117">
        <v>2</v>
      </c>
      <c r="V21" s="117" t="s">
        <v>57</v>
      </c>
      <c r="W21" s="117" t="s">
        <v>57</v>
      </c>
      <c r="X21" s="117" t="s">
        <v>57</v>
      </c>
      <c r="Y21" s="117" t="s">
        <v>57</v>
      </c>
      <c r="Z21" s="1"/>
      <c r="AA21" s="1"/>
      <c r="AB21" s="1"/>
      <c r="AC21" s="1"/>
      <c r="AD21" s="85">
        <v>29</v>
      </c>
      <c r="AE21" s="85">
        <v>4</v>
      </c>
      <c r="AF21" s="6">
        <f t="shared" si="21"/>
        <v>64.444444444444443</v>
      </c>
      <c r="AH21" s="105" t="s">
        <v>46</v>
      </c>
      <c r="AI21" s="106"/>
      <c r="AJ21" s="77">
        <f>COUNTIF(AF6:AF38,"&gt;=75")-AJ20</f>
        <v>1</v>
      </c>
      <c r="AK21" s="77">
        <f>AJ21/AH1*100</f>
        <v>5.5555555555555554</v>
      </c>
    </row>
    <row r="22" spans="1:37" x14ac:dyDescent="0.25">
      <c r="A22" s="1">
        <v>17</v>
      </c>
      <c r="B22" s="80" t="s">
        <v>107</v>
      </c>
      <c r="C22" s="2">
        <v>2</v>
      </c>
      <c r="D22" s="2" t="s">
        <v>56</v>
      </c>
      <c r="E22" s="117">
        <v>3</v>
      </c>
      <c r="F22" s="117">
        <v>2</v>
      </c>
      <c r="G22" s="117">
        <v>2</v>
      </c>
      <c r="H22" s="117">
        <v>2</v>
      </c>
      <c r="I22" s="117">
        <v>1</v>
      </c>
      <c r="J22" s="117">
        <v>0</v>
      </c>
      <c r="K22" s="117">
        <v>0</v>
      </c>
      <c r="L22" s="117">
        <v>2</v>
      </c>
      <c r="M22" s="117">
        <v>2</v>
      </c>
      <c r="N22" s="117">
        <v>2</v>
      </c>
      <c r="O22" s="117">
        <v>2</v>
      </c>
      <c r="P22" s="117">
        <v>2</v>
      </c>
      <c r="Q22" s="117">
        <v>0</v>
      </c>
      <c r="R22" s="117">
        <v>0</v>
      </c>
      <c r="S22" s="117">
        <v>1</v>
      </c>
      <c r="T22" s="117">
        <v>1</v>
      </c>
      <c r="U22" s="117">
        <v>2</v>
      </c>
      <c r="V22" s="117">
        <v>1</v>
      </c>
      <c r="W22" s="117">
        <v>1</v>
      </c>
      <c r="X22" s="117">
        <v>1</v>
      </c>
      <c r="Y22" s="117">
        <v>1</v>
      </c>
      <c r="Z22" s="1"/>
      <c r="AA22" s="1"/>
      <c r="AB22" s="1"/>
      <c r="AC22" s="1"/>
      <c r="AD22" s="85">
        <v>28</v>
      </c>
      <c r="AE22" s="85">
        <v>3</v>
      </c>
      <c r="AF22" s="6">
        <f t="shared" si="21"/>
        <v>62.222222222222221</v>
      </c>
      <c r="AH22" s="105" t="s">
        <v>47</v>
      </c>
      <c r="AI22" s="107"/>
      <c r="AJ22" s="77">
        <f>COUNTIF(AF6:AF38,"&gt;=65")-AJ21-AJ20</f>
        <v>2</v>
      </c>
      <c r="AK22" s="77">
        <f>AJ22/AH1*100</f>
        <v>11.111111111111111</v>
      </c>
    </row>
    <row r="23" spans="1:37" x14ac:dyDescent="0.25">
      <c r="A23" s="1">
        <v>18</v>
      </c>
      <c r="B23" s="80" t="s">
        <v>108</v>
      </c>
      <c r="C23" s="2">
        <v>2</v>
      </c>
      <c r="D23" s="2" t="s">
        <v>56</v>
      </c>
      <c r="E23" s="117">
        <v>1</v>
      </c>
      <c r="F23" s="117">
        <v>1</v>
      </c>
      <c r="G23" s="117">
        <v>2</v>
      </c>
      <c r="H23" s="117" t="s">
        <v>57</v>
      </c>
      <c r="I23" s="117" t="s">
        <v>57</v>
      </c>
      <c r="J23" s="117" t="s">
        <v>57</v>
      </c>
      <c r="K23" s="117" t="s">
        <v>57</v>
      </c>
      <c r="L23" s="117">
        <v>1</v>
      </c>
      <c r="M23" s="117">
        <v>3</v>
      </c>
      <c r="N23" s="117">
        <v>1</v>
      </c>
      <c r="O23" s="117">
        <v>1</v>
      </c>
      <c r="P23" s="117">
        <v>1</v>
      </c>
      <c r="Q23" s="117">
        <v>2</v>
      </c>
      <c r="R23" s="117">
        <v>0</v>
      </c>
      <c r="S23" s="117">
        <v>1</v>
      </c>
      <c r="T23" s="117">
        <v>1</v>
      </c>
      <c r="U23" s="117">
        <v>1</v>
      </c>
      <c r="V23" s="117">
        <v>1</v>
      </c>
      <c r="W23" s="117">
        <v>0</v>
      </c>
      <c r="X23" s="117">
        <v>1</v>
      </c>
      <c r="Y23" s="117">
        <v>1</v>
      </c>
      <c r="Z23" s="1"/>
      <c r="AA23" s="1"/>
      <c r="AB23" s="1"/>
      <c r="AC23" s="1"/>
      <c r="AD23" s="85">
        <v>19</v>
      </c>
      <c r="AE23" s="85">
        <v>3</v>
      </c>
      <c r="AF23" s="6">
        <f t="shared" si="21"/>
        <v>42.222222222222221</v>
      </c>
      <c r="AH23" s="105" t="s">
        <v>48</v>
      </c>
      <c r="AI23" s="107"/>
      <c r="AJ23" s="77">
        <f>COUNTIF(AF6:AF38,"&gt;=50")-AJ22-AJ21-AJ20</f>
        <v>6</v>
      </c>
      <c r="AK23" s="77">
        <f>AJ23/AH1*100</f>
        <v>33.333333333333329</v>
      </c>
    </row>
    <row r="24" spans="1:37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>
        <f t="shared" si="21"/>
        <v>0</v>
      </c>
      <c r="AH24" s="105" t="s">
        <v>49</v>
      </c>
      <c r="AI24" s="107"/>
      <c r="AJ24" s="77">
        <f>COUNTIF(AF6:AF38,"&lt;50")</f>
        <v>24</v>
      </c>
      <c r="AK24" s="77">
        <f>AJ24/AH1*100</f>
        <v>133.33333333333331</v>
      </c>
    </row>
    <row r="25" spans="1:37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9"/>
      <c r="AE25" s="2"/>
      <c r="AF25" s="6">
        <f t="shared" si="21"/>
        <v>0</v>
      </c>
    </row>
    <row r="26" spans="1:37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2"/>
      <c r="AF26" s="6">
        <f t="shared" si="21"/>
        <v>0</v>
      </c>
    </row>
    <row r="27" spans="1:37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9"/>
      <c r="AE27" s="2"/>
      <c r="AF27" s="6">
        <f t="shared" si="21"/>
        <v>0</v>
      </c>
    </row>
    <row r="28" spans="1:37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0"/>
      <c r="AE28" s="2"/>
      <c r="AF28" s="6">
        <f t="shared" ref="AF28:AF35" si="22">AD28/$AF$1*100</f>
        <v>0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0"/>
      <c r="AE29" s="2"/>
      <c r="AF29" s="6">
        <f t="shared" si="22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0"/>
      <c r="AE30" s="2"/>
      <c r="AF30" s="6">
        <f t="shared" si="22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0"/>
      <c r="AE31" s="2"/>
      <c r="AF31" s="6">
        <f t="shared" si="22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0"/>
      <c r="AE32" s="2"/>
      <c r="AF32" s="6">
        <f t="shared" si="22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0"/>
      <c r="AE33" s="2"/>
      <c r="AF33" s="6">
        <f t="shared" si="22"/>
        <v>0</v>
      </c>
    </row>
    <row r="34" spans="1:36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0"/>
      <c r="AE34" s="2"/>
      <c r="AF34" s="6">
        <f t="shared" si="22"/>
        <v>0</v>
      </c>
    </row>
    <row r="35" spans="1:36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0"/>
      <c r="AE35" s="2"/>
      <c r="AF35" s="6">
        <f t="shared" si="22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>
        <f t="shared" si="21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>
        <f t="shared" si="21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>
        <f t="shared" si="21"/>
        <v>0</v>
      </c>
    </row>
    <row r="39" spans="1:36" x14ac:dyDescent="0.25">
      <c r="A39" s="1"/>
      <c r="B39" s="1"/>
      <c r="C39" s="2"/>
      <c r="D39" s="2"/>
      <c r="E39" s="7">
        <f t="shared" ref="E39:AC39" si="23">AVERAGE(E6:E38)/E1*100</f>
        <v>47.222222222222221</v>
      </c>
      <c r="F39" s="7">
        <f t="shared" si="23"/>
        <v>38.888888888888893</v>
      </c>
      <c r="G39" s="7">
        <f t="shared" si="23"/>
        <v>63.888888888888886</v>
      </c>
      <c r="H39" s="7">
        <f t="shared" si="23"/>
        <v>43.589743589743591</v>
      </c>
      <c r="I39" s="7">
        <f t="shared" si="23"/>
        <v>35.897435897435898</v>
      </c>
      <c r="J39" s="7">
        <f t="shared" si="23"/>
        <v>38.095238095238095</v>
      </c>
      <c r="K39" s="7">
        <f t="shared" si="23"/>
        <v>21.212121212121211</v>
      </c>
      <c r="L39" s="7">
        <f t="shared" si="23"/>
        <v>66.666666666666657</v>
      </c>
      <c r="M39" s="7">
        <f t="shared" si="23"/>
        <v>72.549019607843135</v>
      </c>
      <c r="N39" s="7">
        <f t="shared" si="23"/>
        <v>70.588235294117652</v>
      </c>
      <c r="O39" s="7">
        <f t="shared" si="23"/>
        <v>69.444444444444443</v>
      </c>
      <c r="P39" s="7">
        <f t="shared" si="23"/>
        <v>76.666666666666671</v>
      </c>
      <c r="Q39" s="7">
        <f t="shared" si="23"/>
        <v>66.666666666666657</v>
      </c>
      <c r="R39" s="7">
        <f t="shared" si="23"/>
        <v>73.333333333333329</v>
      </c>
      <c r="S39" s="7">
        <f t="shared" si="23"/>
        <v>83.333333333333343</v>
      </c>
      <c r="T39" s="7">
        <f t="shared" si="23"/>
        <v>94.444444444444443</v>
      </c>
      <c r="U39" s="7">
        <f t="shared" si="23"/>
        <v>61.111111111111114</v>
      </c>
      <c r="V39" s="7">
        <f t="shared" si="23"/>
        <v>43.75</v>
      </c>
      <c r="W39" s="7">
        <f t="shared" si="23"/>
        <v>81.25</v>
      </c>
      <c r="X39" s="7">
        <f t="shared" si="23"/>
        <v>82.35294117647058</v>
      </c>
      <c r="Y39" s="7">
        <f t="shared" si="23"/>
        <v>94.117647058823522</v>
      </c>
      <c r="Z39" s="7" t="e">
        <f t="shared" si="23"/>
        <v>#DIV/0!</v>
      </c>
      <c r="AA39" s="7" t="e">
        <f t="shared" si="23"/>
        <v>#DIV/0!</v>
      </c>
      <c r="AB39" s="7" t="e">
        <f t="shared" si="23"/>
        <v>#DIV/0!</v>
      </c>
      <c r="AC39" s="7" t="e">
        <f t="shared" si="23"/>
        <v>#DIV/0!</v>
      </c>
      <c r="AD39" s="36">
        <f>AVERAGE(AD6:AD38)</f>
        <v>23.666666666666668</v>
      </c>
      <c r="AE39" s="36">
        <f>AVERAGE(AE6:AE38)</f>
        <v>3.0555555555555554</v>
      </c>
      <c r="AF39" s="36">
        <f>AVERAGE(AF6:AF38)</f>
        <v>28.686868686868685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8" t="str">
        <f>'2'!B3</f>
        <v>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F41" s="78" t="str">
        <f>'2'!B4</f>
        <v>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G41" s="78" t="str">
        <f>'2'!B5</f>
        <v>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H41" s="78" t="str">
        <f>'2'!B6</f>
        <v>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I41" s="78" t="str">
        <f>'2'!B7</f>
        <v>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J41" s="78" t="str">
        <f>'2'!B8</f>
        <v>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K41" s="78" t="str">
        <f>'2'!B9</f>
        <v>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L41" s="78" t="str">
        <f>'2'!B10</f>
        <v>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</v>
      </c>
      <c r="M41" s="78" t="str">
        <f>'2'!B11</f>
        <v>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v>
      </c>
      <c r="N41" s="78" t="str">
        <f>'2'!B12</f>
        <v>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v>
      </c>
      <c r="O41" s="78" t="str">
        <f>'2'!B13</f>
        <v>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P41" s="78" t="str">
        <f>'2'!B14</f>
        <v>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Q41" s="78" t="str">
        <f>'2'!B15</f>
        <v>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R41" s="78" t="str">
        <f>'2'!B16</f>
        <v>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S41" s="78" t="str">
        <f>'2'!B17</f>
        <v>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T41" s="78" t="str">
        <f>'2'!B18</f>
        <v>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U41" s="78" t="str">
        <f>'2'!B19</f>
        <v>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V41" s="78" t="str">
        <f>'2'!B20</f>
        <v>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W41" s="78" t="str">
        <f>'2'!B21</f>
        <v>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X41" s="78" t="str">
        <f>'2'!B22</f>
        <v>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v>
      </c>
      <c r="Y41" s="78" t="str">
        <f>'2'!B23</f>
        <v>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v>
      </c>
      <c r="Z41" s="78">
        <f>'2'!B24</f>
        <v>0</v>
      </c>
      <c r="AA41" s="78">
        <f>'2'!B25</f>
        <v>0</v>
      </c>
      <c r="AB41" s="78">
        <f>'2'!B26</f>
        <v>0</v>
      </c>
      <c r="AC41" s="78">
        <f>'2'!B27</f>
        <v>0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G1:BH1"/>
    <mergeCell ref="BG2:BH2"/>
    <mergeCell ref="BG3:BH3"/>
    <mergeCell ref="BG4:BH4"/>
    <mergeCell ref="BG5:BH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24:AE38">
    <cfRule type="cellIs" dxfId="23" priority="7" operator="equal">
      <formula>3</formula>
    </cfRule>
    <cfRule type="cellIs" dxfId="22" priority="8" operator="equal">
      <formula>4</formula>
    </cfRule>
    <cfRule type="cellIs" dxfId="21" priority="9" operator="equal">
      <formula>2</formula>
    </cfRule>
    <cfRule type="cellIs" dxfId="20" priority="10" operator="equal">
      <formula>5</formula>
    </cfRule>
  </conditionalFormatting>
  <conditionalFormatting sqref="E39:AC39">
    <cfRule type="cellIs" dxfId="19" priority="5" operator="lessThan">
      <formula>50</formula>
    </cfRule>
    <cfRule type="cellIs" dxfId="18" priority="6" operator="lessThan">
      <formula>50</formula>
    </cfRule>
  </conditionalFormatting>
  <conditionalFormatting sqref="AE6:AE23">
    <cfRule type="cellIs" dxfId="17" priority="1" operator="equal">
      <formula>3</formula>
    </cfRule>
    <cfRule type="cellIs" dxfId="16" priority="2" operator="equal">
      <formula>4</formula>
    </cfRule>
    <cfRule type="cellIs" dxfId="15" priority="3" operator="equal">
      <formula>2</formula>
    </cfRule>
    <cfRule type="cellIs" dxfId="14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zoomScale="70" zoomScaleNormal="70" workbookViewId="0">
      <selection activeCell="AD6" sqref="AD6:AE28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2</v>
      </c>
      <c r="P1" s="4">
        <f>'1'!P1</f>
        <v>2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2</v>
      </c>
      <c r="W1" s="4">
        <f>'1'!W1</f>
        <v>1</v>
      </c>
      <c r="X1" s="4">
        <f>'1'!X1</f>
        <v>1</v>
      </c>
      <c r="Y1" s="4">
        <f>'1'!Y1</f>
        <v>1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45</v>
      </c>
      <c r="AH1" s="79">
        <v>33</v>
      </c>
      <c r="BG1" s="105" t="s">
        <v>10</v>
      </c>
      <c r="BH1" s="106"/>
    </row>
    <row r="2" spans="1:60" x14ac:dyDescent="0.25">
      <c r="AH2" s="2">
        <f t="shared" ref="AH2:AR2" si="0">COUNTIF(E6:E38,E1)</f>
        <v>6</v>
      </c>
      <c r="AI2" s="2">
        <f t="shared" si="0"/>
        <v>16</v>
      </c>
      <c r="AJ2" s="2">
        <f t="shared" si="0"/>
        <v>15</v>
      </c>
      <c r="AK2" s="2">
        <f t="shared" si="0"/>
        <v>21</v>
      </c>
      <c r="AL2" s="2">
        <f t="shared" si="0"/>
        <v>8</v>
      </c>
      <c r="AM2" s="2">
        <f t="shared" si="0"/>
        <v>7</v>
      </c>
      <c r="AN2" s="2">
        <f t="shared" si="0"/>
        <v>7</v>
      </c>
      <c r="AO2" s="2">
        <f t="shared" si="0"/>
        <v>16</v>
      </c>
      <c r="AP2" s="2">
        <f t="shared" si="0"/>
        <v>13</v>
      </c>
      <c r="AQ2" s="2">
        <f t="shared" si="0"/>
        <v>13</v>
      </c>
      <c r="AR2" s="2">
        <f t="shared" si="0"/>
        <v>17</v>
      </c>
      <c r="AS2" s="2">
        <f t="shared" ref="AS2:BF2" si="1">COUNTIF(P6:P38,P1)</f>
        <v>15</v>
      </c>
      <c r="AT2" s="2">
        <f t="shared" si="1"/>
        <v>14</v>
      </c>
      <c r="AU2" s="2">
        <f t="shared" si="1"/>
        <v>14</v>
      </c>
      <c r="AV2" s="2">
        <f t="shared" si="1"/>
        <v>11</v>
      </c>
      <c r="AW2" s="2">
        <f t="shared" si="1"/>
        <v>8</v>
      </c>
      <c r="AX2" s="2">
        <f t="shared" si="1"/>
        <v>7</v>
      </c>
      <c r="AY2" s="2">
        <f t="shared" si="1"/>
        <v>5</v>
      </c>
      <c r="AZ2" s="2">
        <f t="shared" si="1"/>
        <v>7</v>
      </c>
      <c r="BA2" s="2">
        <f t="shared" si="1"/>
        <v>16</v>
      </c>
      <c r="BB2" s="2">
        <f t="shared" si="1"/>
        <v>15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5" t="s">
        <v>11</v>
      </c>
      <c r="BH2" s="106"/>
    </row>
    <row r="3" spans="1:60" x14ac:dyDescent="0.25">
      <c r="A3" s="88" t="s">
        <v>0</v>
      </c>
      <c r="B3" s="88" t="s">
        <v>1</v>
      </c>
      <c r="C3" s="88" t="s">
        <v>3</v>
      </c>
      <c r="D3" s="88" t="s">
        <v>36</v>
      </c>
      <c r="E3" s="91" t="s">
        <v>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94" t="s">
        <v>4</v>
      </c>
      <c r="AE3" s="94" t="s">
        <v>5</v>
      </c>
      <c r="AF3" s="88" t="s">
        <v>7</v>
      </c>
      <c r="AH3" s="2">
        <f t="shared" ref="AH3:BF3" si="2">$AH$1-AH2-AH5-AH4</f>
        <v>26</v>
      </c>
      <c r="AI3" s="2">
        <f t="shared" si="2"/>
        <v>16</v>
      </c>
      <c r="AJ3" s="2">
        <f t="shared" si="2"/>
        <v>18</v>
      </c>
      <c r="AK3" s="2">
        <f t="shared" si="2"/>
        <v>12</v>
      </c>
      <c r="AL3" s="2">
        <f t="shared" si="2"/>
        <v>24</v>
      </c>
      <c r="AM3" s="2">
        <f t="shared" si="2"/>
        <v>25</v>
      </c>
      <c r="AN3" s="2">
        <f t="shared" si="2"/>
        <v>24</v>
      </c>
      <c r="AO3" s="2">
        <f t="shared" si="2"/>
        <v>15</v>
      </c>
      <c r="AP3" s="2">
        <f t="shared" si="2"/>
        <v>17</v>
      </c>
      <c r="AQ3" s="2">
        <f t="shared" si="2"/>
        <v>17</v>
      </c>
      <c r="AR3" s="2">
        <f t="shared" si="2"/>
        <v>14</v>
      </c>
      <c r="AS3" s="2">
        <f t="shared" si="2"/>
        <v>15</v>
      </c>
      <c r="AT3" s="2">
        <f t="shared" si="2"/>
        <v>18</v>
      </c>
      <c r="AU3" s="2">
        <f t="shared" si="2"/>
        <v>15</v>
      </c>
      <c r="AV3" s="2">
        <f t="shared" si="2"/>
        <v>17</v>
      </c>
      <c r="AW3" s="2">
        <f t="shared" si="2"/>
        <v>15</v>
      </c>
      <c r="AX3" s="2">
        <f t="shared" si="2"/>
        <v>18</v>
      </c>
      <c r="AY3" s="2">
        <f t="shared" si="2"/>
        <v>23</v>
      </c>
      <c r="AZ3" s="2">
        <f t="shared" si="2"/>
        <v>15</v>
      </c>
      <c r="BA3" s="2">
        <f t="shared" si="2"/>
        <v>14</v>
      </c>
      <c r="BB3" s="2">
        <f t="shared" si="2"/>
        <v>14</v>
      </c>
      <c r="BC3" s="2">
        <f t="shared" si="2"/>
        <v>33</v>
      </c>
      <c r="BD3" s="2">
        <f t="shared" si="2"/>
        <v>33</v>
      </c>
      <c r="BE3" s="2">
        <f t="shared" si="2"/>
        <v>33</v>
      </c>
      <c r="BF3" s="2">
        <f t="shared" si="2"/>
        <v>33</v>
      </c>
      <c r="BG3" s="105" t="s">
        <v>12</v>
      </c>
      <c r="BH3" s="106"/>
    </row>
    <row r="4" spans="1:60" x14ac:dyDescent="0.25">
      <c r="A4" s="89"/>
      <c r="B4" s="89"/>
      <c r="C4" s="89"/>
      <c r="D4" s="8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5"/>
      <c r="AE4" s="95"/>
      <c r="AF4" s="89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>
        <f t="shared" si="3"/>
        <v>0</v>
      </c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105" t="s">
        <v>9</v>
      </c>
      <c r="BH4" s="106"/>
    </row>
    <row r="5" spans="1:60" x14ac:dyDescent="0.25">
      <c r="A5" s="90"/>
      <c r="B5" s="90"/>
      <c r="C5" s="90"/>
      <c r="D5" s="9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6"/>
      <c r="AE5" s="96"/>
      <c r="AF5" s="90"/>
      <c r="AH5" s="2">
        <f t="shared" ref="AH5:AR5" si="5">COUNTIF(E6:E38,"=0")</f>
        <v>1</v>
      </c>
      <c r="AI5" s="2">
        <f t="shared" si="5"/>
        <v>1</v>
      </c>
      <c r="AJ5" s="2">
        <f t="shared" si="5"/>
        <v>0</v>
      </c>
      <c r="AK5" s="2">
        <f t="shared" si="5"/>
        <v>0</v>
      </c>
      <c r="AL5" s="2">
        <f t="shared" si="5"/>
        <v>1</v>
      </c>
      <c r="AM5" s="2">
        <f t="shared" si="5"/>
        <v>1</v>
      </c>
      <c r="AN5" s="2">
        <f t="shared" si="5"/>
        <v>2</v>
      </c>
      <c r="AO5" s="2">
        <f t="shared" si="5"/>
        <v>2</v>
      </c>
      <c r="AP5" s="2">
        <f t="shared" si="5"/>
        <v>3</v>
      </c>
      <c r="AQ5" s="2">
        <f t="shared" si="5"/>
        <v>3</v>
      </c>
      <c r="AR5" s="2">
        <f t="shared" si="5"/>
        <v>2</v>
      </c>
      <c r="AS5" s="2">
        <f t="shared" ref="AS5:BF5" si="6">COUNTIF(P6:P38,"=0")</f>
        <v>3</v>
      </c>
      <c r="AT5" s="2">
        <f t="shared" si="6"/>
        <v>1</v>
      </c>
      <c r="AU5" s="2">
        <f t="shared" si="6"/>
        <v>4</v>
      </c>
      <c r="AV5" s="2">
        <f t="shared" si="6"/>
        <v>5</v>
      </c>
      <c r="AW5" s="2">
        <f t="shared" si="6"/>
        <v>10</v>
      </c>
      <c r="AX5" s="2">
        <f t="shared" si="6"/>
        <v>8</v>
      </c>
      <c r="AY5" s="2">
        <f t="shared" si="6"/>
        <v>5</v>
      </c>
      <c r="AZ5" s="2">
        <f t="shared" si="6"/>
        <v>11</v>
      </c>
      <c r="BA5" s="2">
        <f t="shared" si="6"/>
        <v>3</v>
      </c>
      <c r="BB5" s="2">
        <f t="shared" si="6"/>
        <v>4</v>
      </c>
      <c r="BC5" s="2">
        <f t="shared" si="6"/>
        <v>0</v>
      </c>
      <c r="BD5" s="2">
        <f t="shared" si="6"/>
        <v>0</v>
      </c>
      <c r="BE5" s="2">
        <f t="shared" si="6"/>
        <v>0</v>
      </c>
      <c r="BF5" s="2">
        <f t="shared" si="6"/>
        <v>0</v>
      </c>
      <c r="BG5" s="105" t="s">
        <v>8</v>
      </c>
      <c r="BH5" s="106"/>
    </row>
    <row r="6" spans="1:60" x14ac:dyDescent="0.25">
      <c r="A6" s="1">
        <v>1</v>
      </c>
      <c r="B6" s="80" t="s">
        <v>109</v>
      </c>
      <c r="C6" s="2">
        <v>1</v>
      </c>
      <c r="D6" s="2" t="s">
        <v>90</v>
      </c>
      <c r="E6" s="117">
        <v>2</v>
      </c>
      <c r="F6" s="117">
        <v>3</v>
      </c>
      <c r="G6" s="117">
        <v>1</v>
      </c>
      <c r="H6" s="117">
        <v>2</v>
      </c>
      <c r="I6" s="117">
        <v>2</v>
      </c>
      <c r="J6" s="117">
        <v>2</v>
      </c>
      <c r="K6" s="117">
        <v>3</v>
      </c>
      <c r="L6" s="117">
        <v>2</v>
      </c>
      <c r="M6" s="117">
        <v>2</v>
      </c>
      <c r="N6" s="117">
        <v>1</v>
      </c>
      <c r="O6" s="117">
        <v>2</v>
      </c>
      <c r="P6" s="117">
        <v>1</v>
      </c>
      <c r="Q6" s="117">
        <v>2</v>
      </c>
      <c r="R6" s="117">
        <v>1</v>
      </c>
      <c r="S6" s="117">
        <v>2</v>
      </c>
      <c r="T6" s="117">
        <v>1</v>
      </c>
      <c r="U6" s="117">
        <v>2</v>
      </c>
      <c r="V6" s="117" t="s">
        <v>57</v>
      </c>
      <c r="W6" s="117">
        <v>1</v>
      </c>
      <c r="X6" s="117">
        <v>1</v>
      </c>
      <c r="Y6" s="117">
        <v>1</v>
      </c>
      <c r="Z6" s="1"/>
      <c r="AA6" s="1"/>
      <c r="AB6" s="1"/>
      <c r="AC6" s="1"/>
      <c r="AD6" s="85">
        <v>34</v>
      </c>
      <c r="AE6" s="85">
        <v>4</v>
      </c>
      <c r="AF6" s="6">
        <f>AD6/$AF$1*100</f>
        <v>75.555555555555557</v>
      </c>
    </row>
    <row r="7" spans="1:60" x14ac:dyDescent="0.25">
      <c r="A7" s="1">
        <v>2</v>
      </c>
      <c r="B7" s="80" t="s">
        <v>110</v>
      </c>
      <c r="C7" s="2">
        <v>1</v>
      </c>
      <c r="D7" s="2" t="s">
        <v>90</v>
      </c>
      <c r="E7" s="117">
        <v>0</v>
      </c>
      <c r="F7" s="117">
        <v>0</v>
      </c>
      <c r="G7" s="117">
        <v>1</v>
      </c>
      <c r="H7" s="117">
        <v>2</v>
      </c>
      <c r="I7" s="117">
        <v>0</v>
      </c>
      <c r="J7" s="117" t="s">
        <v>57</v>
      </c>
      <c r="K7" s="117" t="s">
        <v>57</v>
      </c>
      <c r="L7" s="117" t="s">
        <v>57</v>
      </c>
      <c r="M7" s="117" t="s">
        <v>57</v>
      </c>
      <c r="N7" s="117" t="s">
        <v>57</v>
      </c>
      <c r="O7" s="117" t="s">
        <v>57</v>
      </c>
      <c r="P7" s="117" t="s">
        <v>57</v>
      </c>
      <c r="Q7" s="117" t="s">
        <v>57</v>
      </c>
      <c r="R7" s="117" t="s">
        <v>57</v>
      </c>
      <c r="S7" s="117" t="s">
        <v>57</v>
      </c>
      <c r="T7" s="117" t="s">
        <v>57</v>
      </c>
      <c r="U7" s="117" t="s">
        <v>57</v>
      </c>
      <c r="V7" s="117" t="s">
        <v>57</v>
      </c>
      <c r="W7" s="117" t="s">
        <v>57</v>
      </c>
      <c r="X7" s="117" t="s">
        <v>57</v>
      </c>
      <c r="Y7" s="117" t="s">
        <v>57</v>
      </c>
      <c r="Z7" s="1"/>
      <c r="AA7" s="1"/>
      <c r="AB7" s="1"/>
      <c r="AC7" s="1"/>
      <c r="AD7" s="85">
        <v>3</v>
      </c>
      <c r="AE7" s="85">
        <v>2</v>
      </c>
      <c r="AF7" s="6">
        <f t="shared" ref="AF7:AF38" si="7">AD7/$AF$1*100</f>
        <v>6.666666666666667</v>
      </c>
      <c r="AH7" s="73" t="s">
        <v>13</v>
      </c>
      <c r="AI7" s="14">
        <f>COUNTIF(AE6:AE38,"=2")</f>
        <v>4</v>
      </c>
      <c r="AJ7" s="15">
        <f>AI7/$AH$1*100</f>
        <v>12.121212121212121</v>
      </c>
    </row>
    <row r="8" spans="1:60" x14ac:dyDescent="0.25">
      <c r="A8" s="1">
        <v>3</v>
      </c>
      <c r="B8" s="80" t="s">
        <v>111</v>
      </c>
      <c r="C8" s="2">
        <v>1</v>
      </c>
      <c r="D8" s="2" t="s">
        <v>90</v>
      </c>
      <c r="E8" s="117">
        <v>2</v>
      </c>
      <c r="F8" s="117">
        <v>3</v>
      </c>
      <c r="G8" s="117">
        <v>2</v>
      </c>
      <c r="H8" s="117">
        <v>3</v>
      </c>
      <c r="I8" s="117">
        <v>3</v>
      </c>
      <c r="J8" s="117">
        <v>2</v>
      </c>
      <c r="K8" s="117">
        <v>2</v>
      </c>
      <c r="L8" s="117">
        <v>2</v>
      </c>
      <c r="M8" s="117">
        <v>3</v>
      </c>
      <c r="N8" s="117">
        <v>2</v>
      </c>
      <c r="O8" s="117">
        <v>2</v>
      </c>
      <c r="P8" s="117">
        <v>0</v>
      </c>
      <c r="Q8" s="117">
        <v>2</v>
      </c>
      <c r="R8" s="117">
        <v>0</v>
      </c>
      <c r="S8" s="117">
        <v>0</v>
      </c>
      <c r="T8" s="117">
        <v>0</v>
      </c>
      <c r="U8" s="117">
        <v>2</v>
      </c>
      <c r="V8" s="117">
        <v>1</v>
      </c>
      <c r="W8" s="117">
        <v>0</v>
      </c>
      <c r="X8" s="117">
        <v>1</v>
      </c>
      <c r="Y8" s="117">
        <v>1</v>
      </c>
      <c r="Z8" s="1"/>
      <c r="AA8" s="1"/>
      <c r="AB8" s="1"/>
      <c r="AC8" s="1"/>
      <c r="AD8" s="85">
        <v>33</v>
      </c>
      <c r="AE8" s="85">
        <v>4</v>
      </c>
      <c r="AF8" s="6">
        <f t="shared" si="7"/>
        <v>73.333333333333329</v>
      </c>
      <c r="AH8" s="74" t="s">
        <v>14</v>
      </c>
      <c r="AI8" s="8">
        <f>COUNTIF(AE6:AE38,"=3")</f>
        <v>4</v>
      </c>
      <c r="AJ8" s="13">
        <f>AI8/$AH$1*100</f>
        <v>12.121212121212121</v>
      </c>
    </row>
    <row r="9" spans="1:60" x14ac:dyDescent="0.25">
      <c r="A9" s="1">
        <v>4</v>
      </c>
      <c r="B9" s="80" t="s">
        <v>112</v>
      </c>
      <c r="C9" s="2">
        <v>1</v>
      </c>
      <c r="D9" s="2" t="s">
        <v>90</v>
      </c>
      <c r="E9" s="117">
        <v>1</v>
      </c>
      <c r="F9" s="117">
        <v>2</v>
      </c>
      <c r="G9" s="117">
        <v>1</v>
      </c>
      <c r="H9" s="117">
        <v>3</v>
      </c>
      <c r="I9" s="117">
        <v>1</v>
      </c>
      <c r="J9" s="117">
        <v>0</v>
      </c>
      <c r="K9" s="117">
        <v>0</v>
      </c>
      <c r="L9" s="117">
        <v>2</v>
      </c>
      <c r="M9" s="117" t="s">
        <v>57</v>
      </c>
      <c r="N9" s="117" t="s">
        <v>57</v>
      </c>
      <c r="O9" s="117">
        <v>0</v>
      </c>
      <c r="P9" s="117" t="s">
        <v>57</v>
      </c>
      <c r="Q9" s="117" t="s">
        <v>57</v>
      </c>
      <c r="R9" s="117" t="s">
        <v>57</v>
      </c>
      <c r="S9" s="117" t="s">
        <v>57</v>
      </c>
      <c r="T9" s="117" t="s">
        <v>57</v>
      </c>
      <c r="U9" s="117" t="s">
        <v>57</v>
      </c>
      <c r="V9" s="117" t="s">
        <v>57</v>
      </c>
      <c r="W9" s="117" t="s">
        <v>57</v>
      </c>
      <c r="X9" s="117" t="s">
        <v>57</v>
      </c>
      <c r="Y9" s="117" t="s">
        <v>57</v>
      </c>
      <c r="Z9" s="1"/>
      <c r="AA9" s="1"/>
      <c r="AB9" s="1"/>
      <c r="AC9" s="1"/>
      <c r="AD9" s="85">
        <v>10</v>
      </c>
      <c r="AE9" s="85">
        <v>2</v>
      </c>
      <c r="AF9" s="6">
        <f t="shared" si="7"/>
        <v>22.222222222222221</v>
      </c>
      <c r="AH9" s="75" t="s">
        <v>15</v>
      </c>
      <c r="AI9" s="11">
        <f>COUNTIF(AE6:AE38,"=4")</f>
        <v>11</v>
      </c>
      <c r="AJ9" s="12">
        <f>AI9/$AH$1*100</f>
        <v>33.333333333333329</v>
      </c>
    </row>
    <row r="10" spans="1:60" x14ac:dyDescent="0.25">
      <c r="A10" s="1">
        <v>5</v>
      </c>
      <c r="B10" s="80" t="s">
        <v>113</v>
      </c>
      <c r="C10" s="2">
        <v>2</v>
      </c>
      <c r="D10" s="2" t="s">
        <v>90</v>
      </c>
      <c r="E10" s="117">
        <v>4</v>
      </c>
      <c r="F10" s="117">
        <v>3</v>
      </c>
      <c r="G10" s="117">
        <v>2</v>
      </c>
      <c r="H10" s="117">
        <v>3</v>
      </c>
      <c r="I10" s="117">
        <v>3</v>
      </c>
      <c r="J10" s="117">
        <v>3</v>
      </c>
      <c r="K10" s="117">
        <v>3</v>
      </c>
      <c r="L10" s="117">
        <v>2</v>
      </c>
      <c r="M10" s="117">
        <v>3</v>
      </c>
      <c r="N10" s="117">
        <v>1</v>
      </c>
      <c r="O10" s="117">
        <v>2</v>
      </c>
      <c r="P10" s="117">
        <v>2</v>
      </c>
      <c r="Q10" s="117">
        <v>2</v>
      </c>
      <c r="R10" s="117">
        <v>1</v>
      </c>
      <c r="S10" s="117">
        <v>2</v>
      </c>
      <c r="T10" s="117">
        <v>1</v>
      </c>
      <c r="U10" s="117">
        <v>2</v>
      </c>
      <c r="V10" s="117" t="s">
        <v>57</v>
      </c>
      <c r="W10" s="117">
        <v>1</v>
      </c>
      <c r="X10" s="117">
        <v>1</v>
      </c>
      <c r="Y10" s="117">
        <v>1</v>
      </c>
      <c r="Z10" s="1"/>
      <c r="AA10" s="1"/>
      <c r="AB10" s="1"/>
      <c r="AC10" s="1"/>
      <c r="AD10" s="85">
        <v>42</v>
      </c>
      <c r="AE10" s="85">
        <v>5</v>
      </c>
      <c r="AF10" s="6">
        <f t="shared" si="7"/>
        <v>93.333333333333329</v>
      </c>
      <c r="AH10" s="76" t="s">
        <v>16</v>
      </c>
      <c r="AI10" s="9">
        <f>COUNTIF(AE6:AE38,"=5")</f>
        <v>4</v>
      </c>
      <c r="AJ10" s="10">
        <f>AI10/$AH$1*100</f>
        <v>12.121212121212121</v>
      </c>
    </row>
    <row r="11" spans="1:60" x14ac:dyDescent="0.25">
      <c r="A11" s="1">
        <v>6</v>
      </c>
      <c r="B11" s="80" t="s">
        <v>114</v>
      </c>
      <c r="C11" s="2">
        <v>2</v>
      </c>
      <c r="D11" s="2" t="s">
        <v>90</v>
      </c>
      <c r="E11" s="117">
        <v>2</v>
      </c>
      <c r="F11" s="117">
        <v>3</v>
      </c>
      <c r="G11" s="117">
        <v>2</v>
      </c>
      <c r="H11" s="117">
        <v>3</v>
      </c>
      <c r="I11" s="117">
        <v>2</v>
      </c>
      <c r="J11" s="117">
        <v>2</v>
      </c>
      <c r="K11" s="117">
        <v>1</v>
      </c>
      <c r="L11" s="117">
        <v>2</v>
      </c>
      <c r="M11" s="117">
        <v>0</v>
      </c>
      <c r="N11" s="117">
        <v>0</v>
      </c>
      <c r="O11" s="117">
        <v>2</v>
      </c>
      <c r="P11" s="117">
        <v>2</v>
      </c>
      <c r="Q11" s="117" t="s">
        <v>57</v>
      </c>
      <c r="R11" s="117" t="s">
        <v>57</v>
      </c>
      <c r="S11" s="117">
        <v>1</v>
      </c>
      <c r="T11" s="117">
        <v>1</v>
      </c>
      <c r="U11" s="117">
        <v>0</v>
      </c>
      <c r="V11" s="117" t="s">
        <v>57</v>
      </c>
      <c r="W11" s="117">
        <v>0</v>
      </c>
      <c r="X11" s="117">
        <v>1</v>
      </c>
      <c r="Y11" s="117">
        <v>1</v>
      </c>
      <c r="Z11" s="1"/>
      <c r="AA11" s="1"/>
      <c r="AB11" s="1"/>
      <c r="AC11" s="1"/>
      <c r="AD11" s="85">
        <v>25</v>
      </c>
      <c r="AE11" s="85">
        <v>3</v>
      </c>
      <c r="AF11" s="6">
        <f t="shared" si="7"/>
        <v>55.555555555555557</v>
      </c>
    </row>
    <row r="12" spans="1:60" x14ac:dyDescent="0.25">
      <c r="A12" s="1">
        <v>7</v>
      </c>
      <c r="B12" s="80" t="s">
        <v>115</v>
      </c>
      <c r="C12" s="2">
        <v>2</v>
      </c>
      <c r="D12" s="2" t="s">
        <v>90</v>
      </c>
      <c r="E12" s="117">
        <v>4</v>
      </c>
      <c r="F12" s="117">
        <v>3</v>
      </c>
      <c r="G12" s="117">
        <v>2</v>
      </c>
      <c r="H12" s="117">
        <v>3</v>
      </c>
      <c r="I12" s="117">
        <v>2</v>
      </c>
      <c r="J12" s="117">
        <v>3</v>
      </c>
      <c r="K12" s="117">
        <v>2</v>
      </c>
      <c r="L12" s="117">
        <v>2</v>
      </c>
      <c r="M12" s="117">
        <v>3</v>
      </c>
      <c r="N12" s="117">
        <v>2</v>
      </c>
      <c r="O12" s="117">
        <v>2</v>
      </c>
      <c r="P12" s="117">
        <v>2</v>
      </c>
      <c r="Q12" s="117">
        <v>1</v>
      </c>
      <c r="R12" s="117">
        <v>1</v>
      </c>
      <c r="S12" s="117">
        <v>2</v>
      </c>
      <c r="T12" s="117">
        <v>1</v>
      </c>
      <c r="U12" s="117">
        <v>1</v>
      </c>
      <c r="V12" s="117">
        <v>1</v>
      </c>
      <c r="W12" s="117">
        <v>0</v>
      </c>
      <c r="X12" s="117">
        <v>0</v>
      </c>
      <c r="Y12" s="117">
        <v>1</v>
      </c>
      <c r="Z12" s="1"/>
      <c r="AA12" s="1"/>
      <c r="AB12" s="1"/>
      <c r="AC12" s="1"/>
      <c r="AD12" s="85">
        <v>38</v>
      </c>
      <c r="AE12" s="85">
        <v>4</v>
      </c>
      <c r="AF12" s="6">
        <f t="shared" si="7"/>
        <v>84.444444444444443</v>
      </c>
      <c r="AH12" s="100" t="s">
        <v>53</v>
      </c>
      <c r="AI12" s="100"/>
      <c r="AJ12" s="72">
        <f>COUNTIF(AF6:AF38,100)</f>
        <v>0</v>
      </c>
    </row>
    <row r="13" spans="1:60" x14ac:dyDescent="0.25">
      <c r="A13" s="1">
        <v>8</v>
      </c>
      <c r="B13" s="80" t="s">
        <v>116</v>
      </c>
      <c r="C13" s="2">
        <v>1</v>
      </c>
      <c r="D13" s="2" t="s">
        <v>90</v>
      </c>
      <c r="E13" s="117">
        <v>1</v>
      </c>
      <c r="F13" s="117">
        <v>2</v>
      </c>
      <c r="G13" s="117">
        <v>1</v>
      </c>
      <c r="H13" s="117">
        <v>3</v>
      </c>
      <c r="I13" s="117">
        <v>2</v>
      </c>
      <c r="J13" s="117">
        <v>2</v>
      </c>
      <c r="K13" s="117">
        <v>1</v>
      </c>
      <c r="L13" s="117">
        <v>1</v>
      </c>
      <c r="M13" s="117">
        <v>2</v>
      </c>
      <c r="N13" s="117">
        <v>1</v>
      </c>
      <c r="O13" s="117">
        <v>2</v>
      </c>
      <c r="P13" s="117">
        <v>2</v>
      </c>
      <c r="Q13" s="117">
        <v>2</v>
      </c>
      <c r="R13" s="117" t="s">
        <v>57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"/>
      <c r="AA13" s="1"/>
      <c r="AB13" s="1"/>
      <c r="AC13" s="1"/>
      <c r="AD13" s="85">
        <v>22</v>
      </c>
      <c r="AE13" s="85">
        <v>3</v>
      </c>
      <c r="AF13" s="6">
        <f t="shared" si="7"/>
        <v>48.888888888888886</v>
      </c>
      <c r="AH13" s="101" t="s">
        <v>17</v>
      </c>
      <c r="AI13" s="102"/>
      <c r="AJ13" s="7">
        <f>SUM(AI8:AI10)/$AH$1*100</f>
        <v>57.575757575757578</v>
      </c>
    </row>
    <row r="14" spans="1:60" x14ac:dyDescent="0.25">
      <c r="A14" s="1">
        <v>9</v>
      </c>
      <c r="B14" s="80" t="s">
        <v>117</v>
      </c>
      <c r="C14" s="2">
        <v>1</v>
      </c>
      <c r="D14" s="2" t="s">
        <v>90</v>
      </c>
      <c r="E14" s="117">
        <v>4</v>
      </c>
      <c r="F14" s="117">
        <v>3</v>
      </c>
      <c r="G14" s="117">
        <v>2</v>
      </c>
      <c r="H14" s="117">
        <v>3</v>
      </c>
      <c r="I14" s="117">
        <v>2</v>
      </c>
      <c r="J14" s="117">
        <v>2</v>
      </c>
      <c r="K14" s="117">
        <v>2</v>
      </c>
      <c r="L14" s="117">
        <v>2</v>
      </c>
      <c r="M14" s="117">
        <v>3</v>
      </c>
      <c r="N14" s="117">
        <v>2</v>
      </c>
      <c r="O14" s="117">
        <v>1</v>
      </c>
      <c r="P14" s="117">
        <v>0</v>
      </c>
      <c r="Q14" s="117">
        <v>2</v>
      </c>
      <c r="R14" s="117">
        <v>1</v>
      </c>
      <c r="S14" s="117">
        <v>2</v>
      </c>
      <c r="T14" s="117">
        <v>0</v>
      </c>
      <c r="U14" s="117">
        <v>2</v>
      </c>
      <c r="V14" s="117" t="s">
        <v>57</v>
      </c>
      <c r="W14" s="117" t="s">
        <v>57</v>
      </c>
      <c r="X14" s="117">
        <v>1</v>
      </c>
      <c r="Y14" s="117">
        <v>1</v>
      </c>
      <c r="Z14" s="1"/>
      <c r="AA14" s="1"/>
      <c r="AB14" s="1"/>
      <c r="AC14" s="1"/>
      <c r="AD14" s="85">
        <v>35</v>
      </c>
      <c r="AE14" s="85">
        <v>4</v>
      </c>
      <c r="AF14" s="6">
        <f t="shared" si="7"/>
        <v>77.777777777777786</v>
      </c>
      <c r="AH14" s="101" t="s">
        <v>31</v>
      </c>
      <c r="AI14" s="102"/>
      <c r="AJ14" s="7">
        <f>SUM(AI9:AI10)/$AH$1*100</f>
        <v>45.454545454545453</v>
      </c>
    </row>
    <row r="15" spans="1:60" x14ac:dyDescent="0.25">
      <c r="A15" s="1">
        <v>10</v>
      </c>
      <c r="B15" s="80" t="s">
        <v>118</v>
      </c>
      <c r="C15" s="2">
        <v>2</v>
      </c>
      <c r="D15" s="2" t="s">
        <v>90</v>
      </c>
      <c r="E15" s="117">
        <v>4</v>
      </c>
      <c r="F15" s="117">
        <v>3</v>
      </c>
      <c r="G15" s="117">
        <v>2</v>
      </c>
      <c r="H15" s="117">
        <v>3</v>
      </c>
      <c r="I15" s="117">
        <v>2</v>
      </c>
      <c r="J15" s="117">
        <v>3</v>
      </c>
      <c r="K15" s="117">
        <v>2</v>
      </c>
      <c r="L15" s="117">
        <v>2</v>
      </c>
      <c r="M15" s="117">
        <v>3</v>
      </c>
      <c r="N15" s="117">
        <v>2</v>
      </c>
      <c r="O15" s="117">
        <v>2</v>
      </c>
      <c r="P15" s="117">
        <v>2</v>
      </c>
      <c r="Q15" s="117">
        <v>1</v>
      </c>
      <c r="R15" s="117">
        <v>1</v>
      </c>
      <c r="S15" s="117">
        <v>2</v>
      </c>
      <c r="T15" s="117">
        <v>1</v>
      </c>
      <c r="U15" s="117">
        <v>2</v>
      </c>
      <c r="V15" s="117">
        <v>0</v>
      </c>
      <c r="W15" s="117">
        <v>0</v>
      </c>
      <c r="X15" s="117">
        <v>1</v>
      </c>
      <c r="Y15" s="117">
        <v>1</v>
      </c>
      <c r="Z15" s="1"/>
      <c r="AA15" s="1"/>
      <c r="AB15" s="1"/>
      <c r="AC15" s="1"/>
      <c r="AD15" s="85">
        <v>39</v>
      </c>
      <c r="AE15" s="85">
        <v>5</v>
      </c>
      <c r="AF15" s="6">
        <f t="shared" si="7"/>
        <v>86.666666666666671</v>
      </c>
      <c r="AH15" s="101" t="s">
        <v>28</v>
      </c>
      <c r="AI15" s="102"/>
      <c r="AJ15" s="7">
        <f>AVERAGE(AD6:AD38)</f>
        <v>30.260869565217391</v>
      </c>
    </row>
    <row r="16" spans="1:60" x14ac:dyDescent="0.25">
      <c r="A16" s="1">
        <v>11</v>
      </c>
      <c r="B16" s="80" t="s">
        <v>119</v>
      </c>
      <c r="C16" s="2">
        <v>2</v>
      </c>
      <c r="D16" s="2" t="s">
        <v>90</v>
      </c>
      <c r="E16" s="117">
        <v>3</v>
      </c>
      <c r="F16" s="117">
        <v>2</v>
      </c>
      <c r="G16" s="117">
        <v>2</v>
      </c>
      <c r="H16" s="117">
        <v>3</v>
      </c>
      <c r="I16" s="117">
        <v>2</v>
      </c>
      <c r="J16" s="117">
        <v>3</v>
      </c>
      <c r="K16" s="117">
        <v>3</v>
      </c>
      <c r="L16" s="117">
        <v>1</v>
      </c>
      <c r="M16" s="117">
        <v>3</v>
      </c>
      <c r="N16" s="117">
        <v>2</v>
      </c>
      <c r="O16" s="117">
        <v>2</v>
      </c>
      <c r="P16" s="117">
        <v>2</v>
      </c>
      <c r="Q16" s="117">
        <v>2</v>
      </c>
      <c r="R16" s="117">
        <v>1</v>
      </c>
      <c r="S16" s="117">
        <v>2</v>
      </c>
      <c r="T16" s="117">
        <v>0</v>
      </c>
      <c r="U16" s="117">
        <v>2</v>
      </c>
      <c r="V16" s="117">
        <v>1</v>
      </c>
      <c r="W16" s="117">
        <v>0</v>
      </c>
      <c r="X16" s="117">
        <v>1</v>
      </c>
      <c r="Y16" s="117">
        <v>0</v>
      </c>
      <c r="Z16" s="1"/>
      <c r="AA16" s="1"/>
      <c r="AB16" s="1"/>
      <c r="AC16" s="1"/>
      <c r="AD16" s="85">
        <v>37</v>
      </c>
      <c r="AE16" s="85">
        <v>4</v>
      </c>
      <c r="AF16" s="6">
        <f t="shared" si="7"/>
        <v>82.222222222222214</v>
      </c>
      <c r="AH16" s="101" t="s">
        <v>18</v>
      </c>
      <c r="AI16" s="102"/>
      <c r="AJ16" s="7">
        <f>AVERAGE(AE6:AE38)</f>
        <v>3.652173913043478</v>
      </c>
    </row>
    <row r="17" spans="1:37" x14ac:dyDescent="0.25">
      <c r="A17" s="1">
        <v>12</v>
      </c>
      <c r="B17" s="80" t="s">
        <v>120</v>
      </c>
      <c r="C17" s="2">
        <v>2</v>
      </c>
      <c r="D17" s="2" t="s">
        <v>90</v>
      </c>
      <c r="E17" s="117">
        <v>2</v>
      </c>
      <c r="F17" s="117">
        <v>2</v>
      </c>
      <c r="G17" s="117">
        <v>2</v>
      </c>
      <c r="H17" s="117">
        <v>3</v>
      </c>
      <c r="I17" s="117">
        <v>3</v>
      </c>
      <c r="J17" s="117">
        <v>2</v>
      </c>
      <c r="K17" s="117">
        <v>1</v>
      </c>
      <c r="L17" s="117">
        <v>1</v>
      </c>
      <c r="M17" s="117">
        <v>2</v>
      </c>
      <c r="N17" s="117">
        <v>1</v>
      </c>
      <c r="O17" s="117">
        <v>2</v>
      </c>
      <c r="P17" s="117">
        <v>2</v>
      </c>
      <c r="Q17" s="117">
        <v>2</v>
      </c>
      <c r="R17" s="117">
        <v>1</v>
      </c>
      <c r="S17" s="117">
        <v>0</v>
      </c>
      <c r="T17" s="117">
        <v>0</v>
      </c>
      <c r="U17" s="117">
        <v>1</v>
      </c>
      <c r="V17" s="117" t="s">
        <v>57</v>
      </c>
      <c r="W17" s="117">
        <v>0</v>
      </c>
      <c r="X17" s="117">
        <v>1</v>
      </c>
      <c r="Y17" s="117">
        <v>1</v>
      </c>
      <c r="Z17" s="1"/>
      <c r="AA17" s="1"/>
      <c r="AB17" s="1"/>
      <c r="AC17" s="1"/>
      <c r="AD17" s="85">
        <v>29</v>
      </c>
      <c r="AE17" s="85">
        <v>4</v>
      </c>
      <c r="AF17" s="6">
        <f t="shared" si="7"/>
        <v>64.444444444444443</v>
      </c>
      <c r="AH17" s="101" t="s">
        <v>54</v>
      </c>
      <c r="AI17" s="102"/>
      <c r="AJ17" s="7">
        <f>AVERAGE(AF6:AF38)</f>
        <v>46.868686868686872</v>
      </c>
    </row>
    <row r="18" spans="1:37" x14ac:dyDescent="0.25">
      <c r="A18" s="1">
        <v>13</v>
      </c>
      <c r="B18" s="80" t="s">
        <v>121</v>
      </c>
      <c r="C18" s="2">
        <v>2</v>
      </c>
      <c r="D18" s="2" t="s">
        <v>90</v>
      </c>
      <c r="E18" s="117">
        <v>3</v>
      </c>
      <c r="F18" s="117">
        <v>3</v>
      </c>
      <c r="G18" s="117">
        <v>2</v>
      </c>
      <c r="H18" s="117">
        <v>3</v>
      </c>
      <c r="I18" s="117">
        <v>2</v>
      </c>
      <c r="J18" s="117">
        <v>2</v>
      </c>
      <c r="K18" s="117">
        <v>2</v>
      </c>
      <c r="L18" s="117">
        <v>2</v>
      </c>
      <c r="M18" s="117">
        <v>3</v>
      </c>
      <c r="N18" s="117">
        <v>2</v>
      </c>
      <c r="O18" s="117">
        <v>2</v>
      </c>
      <c r="P18" s="117">
        <v>2</v>
      </c>
      <c r="Q18" s="117">
        <v>2</v>
      </c>
      <c r="R18" s="117">
        <v>1</v>
      </c>
      <c r="S18" s="117">
        <v>2</v>
      </c>
      <c r="T18" s="117">
        <v>1</v>
      </c>
      <c r="U18" s="117">
        <v>2</v>
      </c>
      <c r="V18" s="117">
        <v>0</v>
      </c>
      <c r="W18" s="117">
        <v>0</v>
      </c>
      <c r="X18" s="117">
        <v>1</v>
      </c>
      <c r="Y18" s="117">
        <v>1</v>
      </c>
      <c r="Z18" s="1"/>
      <c r="AA18" s="1"/>
      <c r="AB18" s="1"/>
      <c r="AC18" s="1"/>
      <c r="AD18" s="85">
        <v>38</v>
      </c>
      <c r="AE18" s="85">
        <v>4</v>
      </c>
      <c r="AF18" s="6">
        <f t="shared" si="7"/>
        <v>84.444444444444443</v>
      </c>
    </row>
    <row r="19" spans="1:37" x14ac:dyDescent="0.25">
      <c r="A19" s="1">
        <v>14</v>
      </c>
      <c r="B19" s="80" t="s">
        <v>122</v>
      </c>
      <c r="C19" s="2">
        <v>2</v>
      </c>
      <c r="D19" s="2" t="s">
        <v>90</v>
      </c>
      <c r="E19" s="117">
        <v>3</v>
      </c>
      <c r="F19" s="117">
        <v>3</v>
      </c>
      <c r="G19" s="117">
        <v>2</v>
      </c>
      <c r="H19" s="117">
        <v>3</v>
      </c>
      <c r="I19" s="117">
        <v>3</v>
      </c>
      <c r="J19" s="117">
        <v>2</v>
      </c>
      <c r="K19" s="117">
        <v>2</v>
      </c>
      <c r="L19" s="117">
        <v>2</v>
      </c>
      <c r="M19" s="117">
        <v>3</v>
      </c>
      <c r="N19" s="117">
        <v>2</v>
      </c>
      <c r="O19" s="117">
        <v>2</v>
      </c>
      <c r="P19" s="117">
        <v>2</v>
      </c>
      <c r="Q19" s="117">
        <v>2</v>
      </c>
      <c r="R19" s="117">
        <v>1</v>
      </c>
      <c r="S19" s="117">
        <v>1</v>
      </c>
      <c r="T19" s="117">
        <v>0</v>
      </c>
      <c r="U19" s="117">
        <v>0</v>
      </c>
      <c r="V19" s="117">
        <v>2</v>
      </c>
      <c r="W19" s="117">
        <v>0</v>
      </c>
      <c r="X19" s="117">
        <v>1</v>
      </c>
      <c r="Y19" s="117">
        <v>1</v>
      </c>
      <c r="Z19" s="1"/>
      <c r="AA19" s="1"/>
      <c r="AB19" s="1"/>
      <c r="AC19" s="1"/>
      <c r="AD19" s="85">
        <v>37</v>
      </c>
      <c r="AE19" s="85">
        <v>4</v>
      </c>
      <c r="AF19" s="6">
        <f t="shared" si="7"/>
        <v>82.222222222222214</v>
      </c>
      <c r="AH19" s="97" t="s">
        <v>52</v>
      </c>
      <c r="AI19" s="98"/>
      <c r="AJ19" s="71" t="s">
        <v>51</v>
      </c>
      <c r="AK19" s="71" t="s">
        <v>50</v>
      </c>
    </row>
    <row r="20" spans="1:37" x14ac:dyDescent="0.25">
      <c r="A20" s="1">
        <v>15</v>
      </c>
      <c r="B20" s="80" t="s">
        <v>123</v>
      </c>
      <c r="C20" s="2">
        <v>1</v>
      </c>
      <c r="D20" s="2" t="s">
        <v>90</v>
      </c>
      <c r="E20" s="117">
        <v>3</v>
      </c>
      <c r="F20" s="117">
        <v>3</v>
      </c>
      <c r="G20" s="117">
        <v>1</v>
      </c>
      <c r="H20" s="117">
        <v>3</v>
      </c>
      <c r="I20" s="117">
        <v>3</v>
      </c>
      <c r="J20" s="117">
        <v>3</v>
      </c>
      <c r="K20" s="117">
        <v>3</v>
      </c>
      <c r="L20" s="117">
        <v>2</v>
      </c>
      <c r="M20" s="117">
        <v>3</v>
      </c>
      <c r="N20" s="117">
        <v>2</v>
      </c>
      <c r="O20" s="117">
        <v>2</v>
      </c>
      <c r="P20" s="117">
        <v>2</v>
      </c>
      <c r="Q20" s="117">
        <v>1</v>
      </c>
      <c r="R20" s="117">
        <v>1</v>
      </c>
      <c r="S20" s="117">
        <v>1</v>
      </c>
      <c r="T20" s="117">
        <v>0</v>
      </c>
      <c r="U20" s="117">
        <v>0</v>
      </c>
      <c r="V20" s="117">
        <v>2</v>
      </c>
      <c r="W20" s="117">
        <v>1</v>
      </c>
      <c r="X20" s="117">
        <v>1</v>
      </c>
      <c r="Y20" s="117">
        <v>1</v>
      </c>
      <c r="Z20" s="1"/>
      <c r="AA20" s="1"/>
      <c r="AB20" s="1"/>
      <c r="AC20" s="1"/>
      <c r="AD20" s="85">
        <v>38</v>
      </c>
      <c r="AE20" s="85">
        <v>4</v>
      </c>
      <c r="AF20" s="6">
        <f t="shared" si="7"/>
        <v>84.444444444444443</v>
      </c>
      <c r="AH20" s="105" t="s">
        <v>45</v>
      </c>
      <c r="AI20" s="107"/>
      <c r="AJ20" s="77">
        <f>COUNTIF(AF6:AF38,"&gt;=85")</f>
        <v>4</v>
      </c>
      <c r="AK20" s="77">
        <f>AJ20/AH1*100</f>
        <v>12.121212121212121</v>
      </c>
    </row>
    <row r="21" spans="1:37" x14ac:dyDescent="0.25">
      <c r="A21" s="1">
        <v>16</v>
      </c>
      <c r="B21" s="80" t="s">
        <v>124</v>
      </c>
      <c r="C21" s="2">
        <v>1</v>
      </c>
      <c r="D21" s="2" t="s">
        <v>90</v>
      </c>
      <c r="E21" s="117">
        <v>2</v>
      </c>
      <c r="F21" s="117">
        <v>2</v>
      </c>
      <c r="G21" s="117">
        <v>2</v>
      </c>
      <c r="H21" s="117">
        <v>3</v>
      </c>
      <c r="I21" s="117">
        <v>2</v>
      </c>
      <c r="J21" s="117">
        <v>2</v>
      </c>
      <c r="K21" s="117">
        <v>0</v>
      </c>
      <c r="L21" s="117">
        <v>0</v>
      </c>
      <c r="M21" s="117">
        <v>0</v>
      </c>
      <c r="N21" s="117">
        <v>0</v>
      </c>
      <c r="O21" s="117">
        <v>1</v>
      </c>
      <c r="P21" s="117" t="s">
        <v>57</v>
      </c>
      <c r="Q21" s="117">
        <v>1</v>
      </c>
      <c r="R21" s="117" t="s">
        <v>57</v>
      </c>
      <c r="S21" s="117">
        <v>0</v>
      </c>
      <c r="T21" s="117" t="s">
        <v>57</v>
      </c>
      <c r="U21" s="117">
        <v>0</v>
      </c>
      <c r="V21" s="117" t="s">
        <v>57</v>
      </c>
      <c r="W21" s="117" t="s">
        <v>57</v>
      </c>
      <c r="X21" s="117" t="s">
        <v>57</v>
      </c>
      <c r="Y21" s="117" t="s">
        <v>57</v>
      </c>
      <c r="Z21" s="1"/>
      <c r="AA21" s="1"/>
      <c r="AB21" s="1"/>
      <c r="AC21" s="1"/>
      <c r="AD21" s="85">
        <v>15</v>
      </c>
      <c r="AE21" s="85">
        <v>2</v>
      </c>
      <c r="AF21" s="6">
        <f t="shared" si="7"/>
        <v>33.333333333333329</v>
      </c>
      <c r="AH21" s="105" t="s">
        <v>46</v>
      </c>
      <c r="AI21" s="106"/>
      <c r="AJ21" s="77">
        <f>COUNTIF(AF6:AF38,"&gt;=75")-AJ20</f>
        <v>9</v>
      </c>
      <c r="AK21" s="77">
        <f>AJ21/AH1*100</f>
        <v>27.27272727272727</v>
      </c>
    </row>
    <row r="22" spans="1:37" x14ac:dyDescent="0.25">
      <c r="A22" s="1">
        <v>17</v>
      </c>
      <c r="B22" s="80" t="s">
        <v>125</v>
      </c>
      <c r="C22" s="2">
        <v>1</v>
      </c>
      <c r="D22" s="2" t="s">
        <v>90</v>
      </c>
      <c r="E22" s="117">
        <v>3</v>
      </c>
      <c r="F22" s="117">
        <v>3</v>
      </c>
      <c r="G22" s="117">
        <v>2</v>
      </c>
      <c r="H22" s="117">
        <v>3</v>
      </c>
      <c r="I22" s="117">
        <v>3</v>
      </c>
      <c r="J22" s="117">
        <v>3</v>
      </c>
      <c r="K22" s="117">
        <v>2</v>
      </c>
      <c r="L22" s="117">
        <v>2</v>
      </c>
      <c r="M22" s="117">
        <v>3</v>
      </c>
      <c r="N22" s="117">
        <v>2</v>
      </c>
      <c r="O22" s="117">
        <v>2</v>
      </c>
      <c r="P22" s="117">
        <v>2</v>
      </c>
      <c r="Q22" s="117">
        <v>0</v>
      </c>
      <c r="R22" s="117">
        <v>0</v>
      </c>
      <c r="S22" s="117">
        <v>2</v>
      </c>
      <c r="T22" s="117">
        <v>1</v>
      </c>
      <c r="U22" s="117">
        <v>1</v>
      </c>
      <c r="V22" s="117">
        <v>2</v>
      </c>
      <c r="W22" s="117">
        <v>1</v>
      </c>
      <c r="X22" s="117">
        <v>0</v>
      </c>
      <c r="Y22" s="117">
        <v>0</v>
      </c>
      <c r="Z22" s="1"/>
      <c r="AA22" s="1"/>
      <c r="AB22" s="1"/>
      <c r="AC22" s="1"/>
      <c r="AD22" s="85">
        <v>37</v>
      </c>
      <c r="AE22" s="85">
        <v>4</v>
      </c>
      <c r="AF22" s="6">
        <f t="shared" si="7"/>
        <v>82.222222222222214</v>
      </c>
      <c r="AH22" s="105" t="s">
        <v>47</v>
      </c>
      <c r="AI22" s="107"/>
      <c r="AJ22" s="77">
        <f>COUNTIF(AF6:AF38,"&gt;=65")-AJ21-AJ20</f>
        <v>1</v>
      </c>
      <c r="AK22" s="77">
        <f>AJ22/AH1*100</f>
        <v>3.0303030303030303</v>
      </c>
    </row>
    <row r="23" spans="1:37" x14ac:dyDescent="0.25">
      <c r="A23" s="1">
        <v>18</v>
      </c>
      <c r="B23" s="80" t="s">
        <v>126</v>
      </c>
      <c r="C23" s="2">
        <v>2</v>
      </c>
      <c r="D23" s="2" t="s">
        <v>90</v>
      </c>
      <c r="E23" s="117">
        <v>3</v>
      </c>
      <c r="F23" s="117">
        <v>3</v>
      </c>
      <c r="G23" s="117">
        <v>2</v>
      </c>
      <c r="H23" s="117">
        <v>3</v>
      </c>
      <c r="I23" s="117">
        <v>3</v>
      </c>
      <c r="J23" s="117">
        <v>3</v>
      </c>
      <c r="K23" s="117">
        <v>3</v>
      </c>
      <c r="L23" s="117">
        <v>2</v>
      </c>
      <c r="M23" s="117">
        <v>3</v>
      </c>
      <c r="N23" s="117">
        <v>2</v>
      </c>
      <c r="O23" s="117">
        <v>2</v>
      </c>
      <c r="P23" s="117">
        <v>2</v>
      </c>
      <c r="Q23" s="117">
        <v>2</v>
      </c>
      <c r="R23" s="117">
        <v>1</v>
      </c>
      <c r="S23" s="117">
        <v>1</v>
      </c>
      <c r="T23" s="117">
        <v>0</v>
      </c>
      <c r="U23" s="117">
        <v>1</v>
      </c>
      <c r="V23" s="117">
        <v>2</v>
      </c>
      <c r="W23" s="117">
        <v>1</v>
      </c>
      <c r="X23" s="117">
        <v>1</v>
      </c>
      <c r="Y23" s="117">
        <v>1</v>
      </c>
      <c r="Z23" s="1"/>
      <c r="AA23" s="1"/>
      <c r="AB23" s="1"/>
      <c r="AC23" s="1"/>
      <c r="AD23" s="85">
        <v>41</v>
      </c>
      <c r="AE23" s="85">
        <v>5</v>
      </c>
      <c r="AF23" s="6">
        <f t="shared" si="7"/>
        <v>91.111111111111114</v>
      </c>
      <c r="AH23" s="105" t="s">
        <v>48</v>
      </c>
      <c r="AI23" s="107"/>
      <c r="AJ23" s="77">
        <f>COUNTIF(AF6:AF38,"&gt;=50")-AJ22-AJ21-AJ20</f>
        <v>3</v>
      </c>
      <c r="AK23" s="77">
        <f>AJ23/AH1*100</f>
        <v>9.0909090909090917</v>
      </c>
    </row>
    <row r="24" spans="1:37" x14ac:dyDescent="0.25">
      <c r="A24" s="1">
        <v>19</v>
      </c>
      <c r="B24" s="80" t="s">
        <v>127</v>
      </c>
      <c r="C24" s="2">
        <v>2</v>
      </c>
      <c r="D24" s="2" t="s">
        <v>90</v>
      </c>
      <c r="E24" s="117">
        <v>2</v>
      </c>
      <c r="F24" s="117">
        <v>3</v>
      </c>
      <c r="G24" s="117">
        <v>1</v>
      </c>
      <c r="H24" s="117">
        <v>3</v>
      </c>
      <c r="I24" s="117">
        <v>2</v>
      </c>
      <c r="J24" s="117">
        <v>1</v>
      </c>
      <c r="K24" s="117">
        <v>1</v>
      </c>
      <c r="L24" s="117">
        <v>0</v>
      </c>
      <c r="M24" s="117">
        <v>1</v>
      </c>
      <c r="N24" s="117">
        <v>2</v>
      </c>
      <c r="O24" s="117">
        <v>2</v>
      </c>
      <c r="P24" s="117">
        <v>2</v>
      </c>
      <c r="Q24" s="117">
        <v>2</v>
      </c>
      <c r="R24" s="117">
        <v>1</v>
      </c>
      <c r="S24" s="117">
        <v>1</v>
      </c>
      <c r="T24" s="117">
        <v>0</v>
      </c>
      <c r="U24" s="117">
        <v>0</v>
      </c>
      <c r="V24" s="117">
        <v>0</v>
      </c>
      <c r="W24" s="117">
        <v>0</v>
      </c>
      <c r="X24" s="117">
        <v>1</v>
      </c>
      <c r="Y24" s="117">
        <v>0</v>
      </c>
      <c r="Z24" s="1"/>
      <c r="AA24" s="1"/>
      <c r="AB24" s="1"/>
      <c r="AC24" s="1"/>
      <c r="AD24" s="85">
        <v>25</v>
      </c>
      <c r="AE24" s="85">
        <v>3</v>
      </c>
      <c r="AF24" s="6">
        <f t="shared" si="7"/>
        <v>55.555555555555557</v>
      </c>
      <c r="AH24" s="105" t="s">
        <v>49</v>
      </c>
      <c r="AI24" s="107"/>
      <c r="AJ24" s="77">
        <f>COUNTIF(AF6:AF38,"&lt;50")</f>
        <v>16</v>
      </c>
      <c r="AK24" s="77">
        <f>AJ24/AH1*100</f>
        <v>48.484848484848484</v>
      </c>
    </row>
    <row r="25" spans="1:37" x14ac:dyDescent="0.25">
      <c r="A25" s="1">
        <v>20</v>
      </c>
      <c r="B25" s="80" t="s">
        <v>128</v>
      </c>
      <c r="C25" s="2">
        <v>1</v>
      </c>
      <c r="D25" s="2" t="s">
        <v>90</v>
      </c>
      <c r="E25" s="117">
        <v>2</v>
      </c>
      <c r="F25" s="117">
        <v>2</v>
      </c>
      <c r="G25" s="117">
        <v>2</v>
      </c>
      <c r="H25" s="117">
        <v>3</v>
      </c>
      <c r="I25" s="117">
        <v>1</v>
      </c>
      <c r="J25" s="117">
        <v>1</v>
      </c>
      <c r="K25" s="117">
        <v>1</v>
      </c>
      <c r="L25" s="117" t="s">
        <v>57</v>
      </c>
      <c r="M25" s="117">
        <v>0</v>
      </c>
      <c r="N25" s="117">
        <v>0</v>
      </c>
      <c r="O25" s="117">
        <v>1</v>
      </c>
      <c r="P25" s="117">
        <v>0</v>
      </c>
      <c r="Q25" s="117">
        <v>2</v>
      </c>
      <c r="R25" s="117">
        <v>0</v>
      </c>
      <c r="S25" s="117">
        <v>0</v>
      </c>
      <c r="T25" s="117" t="s">
        <v>57</v>
      </c>
      <c r="U25" s="117">
        <v>1</v>
      </c>
      <c r="V25" s="117" t="s">
        <v>57</v>
      </c>
      <c r="W25" s="117" t="s">
        <v>57</v>
      </c>
      <c r="X25" s="117" t="s">
        <v>57</v>
      </c>
      <c r="Y25" s="117" t="s">
        <v>57</v>
      </c>
      <c r="Z25" s="1"/>
      <c r="AA25" s="1"/>
      <c r="AB25" s="1"/>
      <c r="AC25" s="1"/>
      <c r="AD25" s="85">
        <v>16</v>
      </c>
      <c r="AE25" s="85">
        <v>2</v>
      </c>
      <c r="AF25" s="6">
        <f t="shared" si="7"/>
        <v>35.555555555555557</v>
      </c>
    </row>
    <row r="26" spans="1:37" x14ac:dyDescent="0.25">
      <c r="A26" s="1">
        <v>21</v>
      </c>
      <c r="B26" s="80" t="s">
        <v>129</v>
      </c>
      <c r="C26" s="2">
        <v>2</v>
      </c>
      <c r="D26" s="2" t="s">
        <v>90</v>
      </c>
      <c r="E26" s="117">
        <v>2</v>
      </c>
      <c r="F26" s="117">
        <v>3</v>
      </c>
      <c r="G26" s="117">
        <v>1</v>
      </c>
      <c r="H26" s="117">
        <v>3</v>
      </c>
      <c r="I26" s="117">
        <v>2</v>
      </c>
      <c r="J26" s="117">
        <v>1</v>
      </c>
      <c r="K26" s="117">
        <v>2</v>
      </c>
      <c r="L26" s="117">
        <v>2</v>
      </c>
      <c r="M26" s="117">
        <v>1</v>
      </c>
      <c r="N26" s="117" t="s">
        <v>57</v>
      </c>
      <c r="O26" s="117">
        <v>0</v>
      </c>
      <c r="P26" s="117" t="s">
        <v>57</v>
      </c>
      <c r="Q26" s="117">
        <v>1</v>
      </c>
      <c r="R26" s="117">
        <v>0</v>
      </c>
      <c r="S26" s="117">
        <v>2</v>
      </c>
      <c r="T26" s="117" t="s">
        <v>57</v>
      </c>
      <c r="U26" s="117">
        <v>0</v>
      </c>
      <c r="V26" s="117">
        <v>0</v>
      </c>
      <c r="W26" s="117">
        <v>0</v>
      </c>
      <c r="X26" s="117">
        <v>1</v>
      </c>
      <c r="Y26" s="117">
        <v>1</v>
      </c>
      <c r="Z26" s="1"/>
      <c r="AA26" s="1"/>
      <c r="AB26" s="1"/>
      <c r="AC26" s="1"/>
      <c r="AD26" s="85">
        <v>22</v>
      </c>
      <c r="AE26" s="85">
        <v>3</v>
      </c>
      <c r="AF26" s="6">
        <f t="shared" si="7"/>
        <v>48.888888888888886</v>
      </c>
    </row>
    <row r="27" spans="1:37" x14ac:dyDescent="0.25">
      <c r="A27" s="1">
        <v>22</v>
      </c>
      <c r="B27" s="80" t="s">
        <v>130</v>
      </c>
      <c r="C27" s="2">
        <v>1</v>
      </c>
      <c r="D27" s="2" t="s">
        <v>90</v>
      </c>
      <c r="E27" s="117">
        <v>4</v>
      </c>
      <c r="F27" s="117">
        <v>3</v>
      </c>
      <c r="G27" s="117">
        <v>1</v>
      </c>
      <c r="H27" s="117">
        <v>3</v>
      </c>
      <c r="I27" s="117">
        <v>2</v>
      </c>
      <c r="J27" s="117">
        <v>2</v>
      </c>
      <c r="K27" s="117">
        <v>3</v>
      </c>
      <c r="L27" s="117">
        <v>2</v>
      </c>
      <c r="M27" s="117">
        <v>3</v>
      </c>
      <c r="N27" s="117">
        <v>2</v>
      </c>
      <c r="O27" s="117">
        <v>2</v>
      </c>
      <c r="P27" s="117">
        <v>2</v>
      </c>
      <c r="Q27" s="117">
        <v>2</v>
      </c>
      <c r="R27" s="117">
        <v>1</v>
      </c>
      <c r="S27" s="117">
        <v>2</v>
      </c>
      <c r="T27" s="117">
        <v>0</v>
      </c>
      <c r="U27" s="117">
        <v>0</v>
      </c>
      <c r="V27" s="117" t="s">
        <v>57</v>
      </c>
      <c r="W27" s="117">
        <v>1</v>
      </c>
      <c r="X27" s="117">
        <v>1</v>
      </c>
      <c r="Y27" s="117">
        <v>1</v>
      </c>
      <c r="Z27" s="1"/>
      <c r="AA27" s="1"/>
      <c r="AB27" s="1"/>
      <c r="AC27" s="1"/>
      <c r="AD27" s="85">
        <v>37</v>
      </c>
      <c r="AE27" s="85">
        <v>4</v>
      </c>
      <c r="AF27" s="6">
        <f t="shared" si="7"/>
        <v>82.222222222222214</v>
      </c>
    </row>
    <row r="28" spans="1:37" x14ac:dyDescent="0.25">
      <c r="A28" s="1">
        <v>23</v>
      </c>
      <c r="B28" s="80" t="s">
        <v>131</v>
      </c>
      <c r="C28" s="2">
        <v>2</v>
      </c>
      <c r="D28" s="2" t="s">
        <v>90</v>
      </c>
      <c r="E28" s="117">
        <v>4</v>
      </c>
      <c r="F28" s="117">
        <v>3</v>
      </c>
      <c r="G28" s="117">
        <v>2</v>
      </c>
      <c r="H28" s="117">
        <v>3</v>
      </c>
      <c r="I28" s="117">
        <v>3</v>
      </c>
      <c r="J28" s="117">
        <v>2</v>
      </c>
      <c r="K28" s="117">
        <v>3</v>
      </c>
      <c r="L28" s="117">
        <v>2</v>
      </c>
      <c r="M28" s="117">
        <v>3</v>
      </c>
      <c r="N28" s="117">
        <v>2</v>
      </c>
      <c r="O28" s="117">
        <v>2</v>
      </c>
      <c r="P28" s="117">
        <v>2</v>
      </c>
      <c r="Q28" s="117">
        <v>2</v>
      </c>
      <c r="R28" s="117">
        <v>1</v>
      </c>
      <c r="S28" s="117">
        <v>2</v>
      </c>
      <c r="T28" s="117">
        <v>1</v>
      </c>
      <c r="U28" s="117">
        <v>1</v>
      </c>
      <c r="V28" s="117">
        <v>2</v>
      </c>
      <c r="W28" s="117">
        <v>1</v>
      </c>
      <c r="X28" s="117">
        <v>1</v>
      </c>
      <c r="Y28" s="117">
        <v>1</v>
      </c>
      <c r="Z28" s="1"/>
      <c r="AA28" s="1"/>
      <c r="AB28" s="1"/>
      <c r="AC28" s="1"/>
      <c r="AD28" s="85">
        <v>43</v>
      </c>
      <c r="AE28" s="85">
        <v>5</v>
      </c>
      <c r="AF28" s="6">
        <f t="shared" si="7"/>
        <v>95.555555555555557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0"/>
      <c r="AE29" s="2"/>
      <c r="AF29" s="6">
        <f t="shared" si="7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0"/>
      <c r="AE30" s="2"/>
      <c r="AF30" s="6">
        <f t="shared" si="7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0"/>
      <c r="AE31" s="2"/>
      <c r="AF31" s="6">
        <f t="shared" si="7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0"/>
      <c r="AE32" s="2"/>
      <c r="AF32" s="6">
        <f t="shared" si="7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0"/>
      <c r="AE33" s="2"/>
      <c r="AF33" s="6">
        <f t="shared" si="7"/>
        <v>0</v>
      </c>
    </row>
    <row r="34" spans="1:36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0"/>
      <c r="AE34" s="2"/>
      <c r="AF34" s="6">
        <f t="shared" si="7"/>
        <v>0</v>
      </c>
    </row>
    <row r="35" spans="1:36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0"/>
      <c r="AE35" s="2"/>
      <c r="AF35" s="6">
        <f t="shared" si="7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70"/>
      <c r="AE36" s="2"/>
      <c r="AF36" s="6">
        <f t="shared" si="7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70"/>
      <c r="AE37" s="2"/>
      <c r="AF37" s="6">
        <f t="shared" si="7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0"/>
      <c r="AE38" s="2"/>
      <c r="AF38" s="6">
        <f t="shared" si="7"/>
        <v>0</v>
      </c>
    </row>
    <row r="39" spans="1:36" x14ac:dyDescent="0.25">
      <c r="A39" s="1"/>
      <c r="B39" s="1"/>
      <c r="C39" s="2"/>
      <c r="D39" s="2"/>
      <c r="E39" s="7">
        <f t="shared" ref="E39:AC39" si="8">AVERAGE(E6:E38)/E1*100</f>
        <v>65.217391304347828</v>
      </c>
      <c r="F39" s="7">
        <f t="shared" si="8"/>
        <v>86.956521739130437</v>
      </c>
      <c r="G39" s="7">
        <f t="shared" si="8"/>
        <v>82.608695652173907</v>
      </c>
      <c r="H39" s="7">
        <f t="shared" si="8"/>
        <v>97.101449275362313</v>
      </c>
      <c r="I39" s="7">
        <f t="shared" si="8"/>
        <v>72.463768115942031</v>
      </c>
      <c r="J39" s="7">
        <f t="shared" si="8"/>
        <v>69.696969696969688</v>
      </c>
      <c r="K39" s="7">
        <f t="shared" si="8"/>
        <v>63.636363636363633</v>
      </c>
      <c r="L39" s="7">
        <f t="shared" si="8"/>
        <v>83.333333333333343</v>
      </c>
      <c r="M39" s="7">
        <f t="shared" si="8"/>
        <v>74.603174603174608</v>
      </c>
      <c r="N39" s="7">
        <f t="shared" si="8"/>
        <v>75</v>
      </c>
      <c r="O39" s="7">
        <f t="shared" si="8"/>
        <v>84.090909090909093</v>
      </c>
      <c r="P39" s="7">
        <f t="shared" si="8"/>
        <v>81.578947368421055</v>
      </c>
      <c r="Q39" s="7">
        <f t="shared" si="8"/>
        <v>82.5</v>
      </c>
      <c r="R39" s="7">
        <f t="shared" si="8"/>
        <v>77.777777777777786</v>
      </c>
      <c r="S39" s="7">
        <f t="shared" si="8"/>
        <v>64.285714285714292</v>
      </c>
      <c r="T39" s="7">
        <f t="shared" si="8"/>
        <v>44.444444444444443</v>
      </c>
      <c r="U39" s="7">
        <f t="shared" si="8"/>
        <v>47.619047619047613</v>
      </c>
      <c r="V39" s="7">
        <f t="shared" si="8"/>
        <v>50</v>
      </c>
      <c r="W39" s="7">
        <f t="shared" si="8"/>
        <v>38.888888888888893</v>
      </c>
      <c r="X39" s="7">
        <f t="shared" si="8"/>
        <v>84.210526315789465</v>
      </c>
      <c r="Y39" s="7">
        <f t="shared" si="8"/>
        <v>78.94736842105263</v>
      </c>
      <c r="Z39" s="7" t="e">
        <f t="shared" si="8"/>
        <v>#DIV/0!</v>
      </c>
      <c r="AA39" s="7" t="e">
        <f t="shared" si="8"/>
        <v>#DIV/0!</v>
      </c>
      <c r="AB39" s="7" t="e">
        <f t="shared" si="8"/>
        <v>#DIV/0!</v>
      </c>
      <c r="AC39" s="7" t="e">
        <f t="shared" si="8"/>
        <v>#DIV/0!</v>
      </c>
      <c r="AD39" s="36">
        <f>AVERAGE(AD6:AD38)</f>
        <v>30.260869565217391</v>
      </c>
      <c r="AE39" s="36">
        <f>AVERAGE(AE6:AE38)</f>
        <v>3.652173913043478</v>
      </c>
      <c r="AF39" s="36">
        <f>AVERAGE(AF6:AF38)</f>
        <v>46.868686868686872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8" t="str">
        <f>'2'!B3</f>
        <v>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F41" s="78" t="str">
        <f>'2'!B4</f>
        <v>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G41" s="78" t="str">
        <f>'2'!B5</f>
        <v>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v>
      </c>
      <c r="H41" s="78" t="str">
        <f>'2'!B6</f>
        <v>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I41" s="78" t="str">
        <f>'2'!B7</f>
        <v>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J41" s="78" t="str">
        <f>'2'!B8</f>
        <v>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K41" s="78" t="str">
        <f>'2'!B9</f>
        <v>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v>
      </c>
      <c r="L41" s="78" t="str">
        <f>'2'!B10</f>
        <v>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</v>
      </c>
      <c r="M41" s="78" t="str">
        <f>'2'!B11</f>
        <v>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v>
      </c>
      <c r="N41" s="78" t="str">
        <f>'2'!B12</f>
        <v>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v>
      </c>
      <c r="O41" s="78" t="str">
        <f>'2'!B13</f>
        <v>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P41" s="78" t="str">
        <f>'2'!B14</f>
        <v>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Q41" s="78" t="str">
        <f>'2'!B15</f>
        <v>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R41" s="78" t="str">
        <f>'2'!B16</f>
        <v>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S41" s="78" t="str">
        <f>'2'!B17</f>
        <v>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T41" s="78" t="str">
        <f>'2'!B18</f>
        <v>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v>
      </c>
      <c r="U41" s="78" t="str">
        <f>'2'!B19</f>
        <v>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V41" s="78" t="str">
        <f>'2'!B20</f>
        <v>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W41" s="78" t="str">
        <f>'2'!B21</f>
        <v>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v>
      </c>
      <c r="X41" s="78" t="str">
        <f>'2'!B22</f>
        <v>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v>
      </c>
      <c r="Y41" s="78" t="str">
        <f>'2'!B23</f>
        <v>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v>
      </c>
      <c r="Z41" s="78">
        <f>'2'!B24</f>
        <v>0</v>
      </c>
      <c r="AA41" s="78">
        <f>'2'!B25</f>
        <v>0</v>
      </c>
      <c r="AB41" s="78">
        <f>'2'!B26</f>
        <v>0</v>
      </c>
      <c r="AC41" s="78">
        <f>'2'!B27</f>
        <v>0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</mergeCells>
  <conditionalFormatting sqref="AE29:AE38">
    <cfRule type="cellIs" dxfId="13" priority="7" operator="equal">
      <formula>3</formula>
    </cfRule>
    <cfRule type="cellIs" dxfId="12" priority="8" operator="equal">
      <formula>4</formula>
    </cfRule>
    <cfRule type="cellIs" dxfId="11" priority="9" operator="equal">
      <formula>2</formula>
    </cfRule>
    <cfRule type="cellIs" dxfId="10" priority="10" operator="equal">
      <formula>5</formula>
    </cfRule>
  </conditionalFormatting>
  <conditionalFormatting sqref="E39:AC39">
    <cfRule type="cellIs" dxfId="9" priority="5" operator="lessThan">
      <formula>50</formula>
    </cfRule>
    <cfRule type="cellIs" dxfId="8" priority="6" operator="lessThan">
      <formula>50</formula>
    </cfRule>
  </conditionalFormatting>
  <conditionalFormatting sqref="AE6:AE28">
    <cfRule type="cellIs" dxfId="7" priority="1" operator="equal">
      <formula>3</formula>
    </cfRule>
    <cfRule type="cellIs" dxfId="6" priority="2" operator="equal">
      <formula>4</formula>
    </cfRule>
    <cfRule type="cellIs" dxfId="5" priority="3" operator="equal">
      <formula>2</formula>
    </cfRule>
    <cfRule type="cellIs" dxfId="4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C10" sqref="C10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108" t="s">
        <v>2</v>
      </c>
      <c r="B1" s="110" t="s">
        <v>19</v>
      </c>
      <c r="C1" s="112" t="s">
        <v>20</v>
      </c>
      <c r="D1" s="114" t="s">
        <v>42</v>
      </c>
      <c r="E1" s="115"/>
      <c r="F1" s="115"/>
      <c r="G1" s="115"/>
      <c r="H1" s="115"/>
      <c r="I1" s="115"/>
      <c r="J1" s="115"/>
      <c r="K1" s="115"/>
      <c r="L1" s="116"/>
      <c r="M1" s="16"/>
    </row>
    <row r="2" spans="1:13" s="17" customFormat="1" ht="106.5" customHeight="1" x14ac:dyDescent="0.2">
      <c r="A2" s="109"/>
      <c r="B2" s="111"/>
      <c r="C2" s="113"/>
      <c r="D2" s="56" t="s">
        <v>21</v>
      </c>
      <c r="E2" s="56" t="s">
        <v>22</v>
      </c>
      <c r="F2" s="56" t="s">
        <v>23</v>
      </c>
      <c r="G2" s="56" t="s">
        <v>24</v>
      </c>
      <c r="H2" s="57" t="s">
        <v>29</v>
      </c>
      <c r="I2" s="57" t="s">
        <v>30</v>
      </c>
      <c r="J2" s="62" t="s">
        <v>26</v>
      </c>
      <c r="K2" s="62" t="s">
        <v>25</v>
      </c>
      <c r="L2" s="62" t="s">
        <v>32</v>
      </c>
      <c r="M2" s="18"/>
    </row>
    <row r="3" spans="1:13" s="17" customFormat="1" ht="12.75" x14ac:dyDescent="0.2">
      <c r="A3" s="19" t="s">
        <v>86</v>
      </c>
      <c r="B3" s="20" t="s">
        <v>88</v>
      </c>
      <c r="C3" s="21">
        <f>'5А'!AH1</f>
        <v>18</v>
      </c>
      <c r="D3" s="58">
        <f>'5А'!AI10</f>
        <v>0</v>
      </c>
      <c r="E3" s="58">
        <f>'5А'!AI9</f>
        <v>4</v>
      </c>
      <c r="F3" s="58">
        <f>'5А'!AI8</f>
        <v>11</v>
      </c>
      <c r="G3" s="58">
        <f>'5А'!AI7</f>
        <v>3</v>
      </c>
      <c r="H3" s="59">
        <f>'5А'!AJ13</f>
        <v>83.333333333333343</v>
      </c>
      <c r="I3" s="59">
        <f>'5А'!AJ14</f>
        <v>22.222222222222221</v>
      </c>
      <c r="J3" s="63">
        <f>'5А'!AJ15</f>
        <v>23.666666666666668</v>
      </c>
      <c r="K3" s="63">
        <f>'5А'!AJ16</f>
        <v>3.0555555555555554</v>
      </c>
      <c r="L3" s="63">
        <f>'5А'!AJ17</f>
        <v>28.686868686868685</v>
      </c>
      <c r="M3" s="22"/>
    </row>
    <row r="4" spans="1:13" s="17" customFormat="1" ht="12.75" x14ac:dyDescent="0.2">
      <c r="A4" s="19" t="s">
        <v>87</v>
      </c>
      <c r="B4" s="23" t="s">
        <v>89</v>
      </c>
      <c r="C4" s="21">
        <f>'5Б'!AH1</f>
        <v>33</v>
      </c>
      <c r="D4" s="58">
        <f>'5Б'!AI10</f>
        <v>4</v>
      </c>
      <c r="E4" s="58">
        <f>'5Б'!AI9</f>
        <v>11</v>
      </c>
      <c r="F4" s="58">
        <f>'5Б'!AI8</f>
        <v>4</v>
      </c>
      <c r="G4" s="58">
        <f>'5Б'!AI7</f>
        <v>4</v>
      </c>
      <c r="H4" s="59">
        <f>'5А'!AJ13</f>
        <v>83.333333333333343</v>
      </c>
      <c r="I4" s="59">
        <f>'5Б'!AJ14</f>
        <v>45.454545454545453</v>
      </c>
      <c r="J4" s="63">
        <f>'5Б'!AJ15</f>
        <v>30.260869565217391</v>
      </c>
      <c r="K4" s="63">
        <f>'5Б'!AJ16</f>
        <v>3.652173913043478</v>
      </c>
      <c r="L4" s="63">
        <f>'5Б'!AJ17</f>
        <v>46.868686868686872</v>
      </c>
      <c r="M4" s="22"/>
    </row>
    <row r="5" spans="1:13" s="17" customFormat="1" ht="12.75" x14ac:dyDescent="0.2">
      <c r="A5" s="25" t="s">
        <v>55</v>
      </c>
      <c r="B5" s="26" t="s">
        <v>27</v>
      </c>
      <c r="C5" s="24">
        <f>SUM(C3:C4)</f>
        <v>51</v>
      </c>
      <c r="D5" s="60">
        <f>SUM(D3:D4)</f>
        <v>4</v>
      </c>
      <c r="E5" s="60">
        <f>SUM(E3:E4)</f>
        <v>15</v>
      </c>
      <c r="F5" s="60">
        <f>SUM(F3:F4)</f>
        <v>15</v>
      </c>
      <c r="G5" s="60">
        <f>SUM(G3:G4)</f>
        <v>7</v>
      </c>
      <c r="H5" s="61">
        <f>'1'!AF153</f>
        <v>82.926829268292678</v>
      </c>
      <c r="I5" s="61">
        <f>'1'!AF154</f>
        <v>46.341463414634148</v>
      </c>
      <c r="J5" s="64">
        <f>'1'!AF155</f>
        <v>27.365853658536587</v>
      </c>
      <c r="K5" s="64">
        <f>'1'!AF156</f>
        <v>3.3902439024390243</v>
      </c>
      <c r="L5" s="64">
        <f>'1'!AF157</f>
        <v>18.888888888888886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5А</vt:lpstr>
      <vt:lpstr>5Б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2023-09-21T05:07:21Z</dcterms:modified>
</cp:coreProperties>
</file>