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6825" tabRatio="608" activeTab="9"/>
  </bookViews>
  <sheets>
    <sheet name="1" sheetId="4" r:id="rId1"/>
    <sheet name="2" sheetId="5" r:id="rId2"/>
    <sheet name="уровни" sheetId="13" r:id="rId3"/>
    <sheet name="5А" sheetId="11" r:id="rId4"/>
    <sheet name="5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'1'!$E$3:$AF$138</definedName>
    <definedName name="_xlnm.Print_Area" localSheetId="0">'1'!$A$2:$AF$156</definedName>
  </definedNames>
  <calcPr calcId="145621"/>
</workbook>
</file>

<file path=xl/calcChain.xml><?xml version="1.0" encoding="utf-8"?>
<calcChain xmlns="http://schemas.openxmlformats.org/spreadsheetml/2006/main">
  <c r="L138" i="4" l="1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L141" i="4"/>
  <c r="M141" i="4"/>
  <c r="N141" i="4"/>
  <c r="N142" i="4" s="1"/>
  <c r="O141" i="4"/>
  <c r="P141" i="4"/>
  <c r="Q141" i="4"/>
  <c r="R141" i="4"/>
  <c r="R142" i="4" s="1"/>
  <c r="S141" i="4"/>
  <c r="T141" i="4"/>
  <c r="U141" i="4"/>
  <c r="V141" i="4"/>
  <c r="V142" i="4" s="1"/>
  <c r="W141" i="4"/>
  <c r="X141" i="4"/>
  <c r="Y141" i="4"/>
  <c r="Z141" i="4"/>
  <c r="Z142" i="4" s="1"/>
  <c r="AA141" i="4"/>
  <c r="AA142" i="4" s="1"/>
  <c r="AB141" i="4"/>
  <c r="AC141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L144" i="4"/>
  <c r="L142" i="4" s="1"/>
  <c r="M144" i="4"/>
  <c r="M142" i="4" s="1"/>
  <c r="N144" i="4"/>
  <c r="O144" i="4"/>
  <c r="O142" i="4" s="1"/>
  <c r="P144" i="4"/>
  <c r="P142" i="4" s="1"/>
  <c r="Q144" i="4"/>
  <c r="Q142" i="4" s="1"/>
  <c r="R144" i="4"/>
  <c r="S144" i="4"/>
  <c r="S142" i="4" s="1"/>
  <c r="T144" i="4"/>
  <c r="T142" i="4" s="1"/>
  <c r="U144" i="4"/>
  <c r="U142" i="4" s="1"/>
  <c r="V144" i="4"/>
  <c r="W144" i="4"/>
  <c r="W142" i="4" s="1"/>
  <c r="X144" i="4"/>
  <c r="X142" i="4" s="1"/>
  <c r="Y144" i="4"/>
  <c r="Y142" i="4" s="1"/>
  <c r="Z144" i="4"/>
  <c r="AA144" i="4"/>
  <c r="AB144" i="4"/>
  <c r="AC144" i="4"/>
  <c r="AC142" i="4" l="1"/>
  <c r="AB142" i="4"/>
  <c r="C9" i="5"/>
  <c r="C8" i="5"/>
  <c r="C7" i="5"/>
  <c r="C6" i="5"/>
  <c r="C5" i="5"/>
  <c r="C4" i="5"/>
  <c r="C3" i="5"/>
  <c r="C4" i="6" l="1"/>
  <c r="K41" i="18"/>
  <c r="J41" i="18"/>
  <c r="I41" i="18"/>
  <c r="H41" i="18"/>
  <c r="G41" i="18"/>
  <c r="F41" i="18"/>
  <c r="E41" i="18"/>
  <c r="M39" i="18"/>
  <c r="L39" i="18"/>
  <c r="R16" i="18"/>
  <c r="K4" i="6" s="1"/>
  <c r="R15" i="18"/>
  <c r="J4" i="6" s="1"/>
  <c r="Q10" i="18"/>
  <c r="R10" i="18" s="1"/>
  <c r="Q9" i="18"/>
  <c r="E4" i="6" s="1"/>
  <c r="Q8" i="18"/>
  <c r="F4" i="6" s="1"/>
  <c r="Q7" i="18"/>
  <c r="R7" i="18" s="1"/>
  <c r="V5" i="18"/>
  <c r="U5" i="18"/>
  <c r="T5" i="18"/>
  <c r="S5" i="18"/>
  <c r="R5" i="18"/>
  <c r="Q5" i="18"/>
  <c r="P5" i="18"/>
  <c r="V4" i="18"/>
  <c r="U4" i="18"/>
  <c r="T4" i="18"/>
  <c r="S4" i="18"/>
  <c r="R4" i="18"/>
  <c r="Q4" i="18"/>
  <c r="P4" i="18"/>
  <c r="K1" i="18"/>
  <c r="V2" i="18" s="1"/>
  <c r="J1" i="18"/>
  <c r="U2" i="18" s="1"/>
  <c r="U3" i="18" s="1"/>
  <c r="I1" i="18"/>
  <c r="I39" i="18" s="1"/>
  <c r="H1" i="18"/>
  <c r="H39" i="18" s="1"/>
  <c r="G1" i="18"/>
  <c r="G39" i="18" s="1"/>
  <c r="F1" i="18"/>
  <c r="Q2" i="18" s="1"/>
  <c r="Q3" i="18" s="1"/>
  <c r="E1" i="18"/>
  <c r="E39" i="18" s="1"/>
  <c r="F1" i="11"/>
  <c r="G1" i="11"/>
  <c r="H1" i="11"/>
  <c r="I1" i="11"/>
  <c r="J1" i="11"/>
  <c r="K1" i="11"/>
  <c r="L1" i="11"/>
  <c r="M1" i="11"/>
  <c r="N1" i="11"/>
  <c r="O1" i="11"/>
  <c r="P1" i="11"/>
  <c r="AS2" i="11" s="1"/>
  <c r="Q1" i="11"/>
  <c r="AT2" i="11" s="1"/>
  <c r="R1" i="11"/>
  <c r="AU2" i="11" s="1"/>
  <c r="S1" i="11"/>
  <c r="S39" i="11" s="1"/>
  <c r="T1" i="11"/>
  <c r="AW2" i="11" s="1"/>
  <c r="U1" i="11"/>
  <c r="AX2" i="11" s="1"/>
  <c r="V1" i="11"/>
  <c r="AY2" i="11" s="1"/>
  <c r="W1" i="11"/>
  <c r="W39" i="11" s="1"/>
  <c r="X1" i="11"/>
  <c r="BA2" i="11" s="1"/>
  <c r="Y1" i="11"/>
  <c r="BB2" i="11" s="1"/>
  <c r="Z1" i="11"/>
  <c r="BC2" i="11" s="1"/>
  <c r="AA1" i="11"/>
  <c r="AA39" i="11" s="1"/>
  <c r="AB1" i="11"/>
  <c r="BE2" i="11" s="1"/>
  <c r="AC1" i="11"/>
  <c r="BF2" i="11" s="1"/>
  <c r="E1" i="11"/>
  <c r="AZ2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AI7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AE147" i="4"/>
  <c r="AF147" i="4" s="1"/>
  <c r="AF1" i="4"/>
  <c r="AF40" i="4" l="1"/>
  <c r="AF44" i="4"/>
  <c r="AF48" i="4"/>
  <c r="AF52" i="4"/>
  <c r="AF56" i="4"/>
  <c r="AF60" i="4"/>
  <c r="AF64" i="4"/>
  <c r="AF68" i="4"/>
  <c r="AF72" i="4"/>
  <c r="AF76" i="4"/>
  <c r="AF80" i="4"/>
  <c r="AF84" i="4"/>
  <c r="AF88" i="4"/>
  <c r="AF92" i="4"/>
  <c r="AF96" i="4"/>
  <c r="AF100" i="4"/>
  <c r="AF104" i="4"/>
  <c r="AF108" i="4"/>
  <c r="AF112" i="4"/>
  <c r="AF116" i="4"/>
  <c r="AF120" i="4"/>
  <c r="AF124" i="4"/>
  <c r="AF128" i="4"/>
  <c r="AF132" i="4"/>
  <c r="AF136" i="4"/>
  <c r="AF41" i="4"/>
  <c r="AF45" i="4"/>
  <c r="AF49" i="4"/>
  <c r="AF53" i="4"/>
  <c r="AF57" i="4"/>
  <c r="AF61" i="4"/>
  <c r="AF65" i="4"/>
  <c r="AF69" i="4"/>
  <c r="AF73" i="4"/>
  <c r="AF77" i="4"/>
  <c r="AF81" i="4"/>
  <c r="AF85" i="4"/>
  <c r="AF89" i="4"/>
  <c r="AF93" i="4"/>
  <c r="AF97" i="4"/>
  <c r="AF101" i="4"/>
  <c r="AF105" i="4"/>
  <c r="AF109" i="4"/>
  <c r="AF113" i="4"/>
  <c r="AF117" i="4"/>
  <c r="AF121" i="4"/>
  <c r="AF125" i="4"/>
  <c r="AF129" i="4"/>
  <c r="AF133" i="4"/>
  <c r="AF42" i="4"/>
  <c r="AF46" i="4"/>
  <c r="AF50" i="4"/>
  <c r="AF54" i="4"/>
  <c r="AF58" i="4"/>
  <c r="AF62" i="4"/>
  <c r="AF66" i="4"/>
  <c r="AF70" i="4"/>
  <c r="AF74" i="4"/>
  <c r="AF78" i="4"/>
  <c r="AF82" i="4"/>
  <c r="AF86" i="4"/>
  <c r="AF90" i="4"/>
  <c r="AF94" i="4"/>
  <c r="AF98" i="4"/>
  <c r="AF102" i="4"/>
  <c r="AF106" i="4"/>
  <c r="AF110" i="4"/>
  <c r="AF114" i="4"/>
  <c r="AF118" i="4"/>
  <c r="AF122" i="4"/>
  <c r="AF126" i="4"/>
  <c r="AF130" i="4"/>
  <c r="AF134" i="4"/>
  <c r="AF43" i="4"/>
  <c r="AF47" i="4"/>
  <c r="AF51" i="4"/>
  <c r="AF55" i="4"/>
  <c r="AF59" i="4"/>
  <c r="AF63" i="4"/>
  <c r="AF67" i="4"/>
  <c r="AF71" i="4"/>
  <c r="AF75" i="4"/>
  <c r="AF79" i="4"/>
  <c r="AF83" i="4"/>
  <c r="AF87" i="4"/>
  <c r="AF91" i="4"/>
  <c r="AF95" i="4"/>
  <c r="AF99" i="4"/>
  <c r="AF103" i="4"/>
  <c r="AF107" i="4"/>
  <c r="AF111" i="4"/>
  <c r="AF115" i="4"/>
  <c r="AF119" i="4"/>
  <c r="AF123" i="4"/>
  <c r="AF127" i="4"/>
  <c r="AF131" i="4"/>
  <c r="AF135" i="4"/>
  <c r="AF137" i="4"/>
  <c r="R39" i="11"/>
  <c r="V39" i="11"/>
  <c r="Z39" i="11"/>
  <c r="R2" i="18"/>
  <c r="R3" i="18" s="1"/>
  <c r="R9" i="18"/>
  <c r="S2" i="18"/>
  <c r="S3" i="18" s="1"/>
  <c r="D4" i="6"/>
  <c r="R8" i="18"/>
  <c r="R13" i="18"/>
  <c r="G4" i="6"/>
  <c r="V3" i="18"/>
  <c r="I9" i="5"/>
  <c r="J39" i="18"/>
  <c r="K39" i="18"/>
  <c r="I8" i="5"/>
  <c r="BD2" i="11"/>
  <c r="BD3" i="11" s="1"/>
  <c r="AV2" i="11"/>
  <c r="F39" i="18"/>
  <c r="I4" i="5"/>
  <c r="AF6" i="4"/>
  <c r="AY3" i="11"/>
  <c r="R14" i="18"/>
  <c r="I4" i="6" s="1"/>
  <c r="P2" i="18"/>
  <c r="T2" i="18"/>
  <c r="N1" i="18"/>
  <c r="Y39" i="11"/>
  <c r="U39" i="11"/>
  <c r="Q39" i="11"/>
  <c r="X39" i="11"/>
  <c r="T39" i="11"/>
  <c r="BC3" i="11"/>
  <c r="AU3" i="11"/>
  <c r="AZ3" i="11"/>
  <c r="BF3" i="11"/>
  <c r="BB3" i="11"/>
  <c r="AX3" i="11"/>
  <c r="AT3" i="11"/>
  <c r="BE3" i="11"/>
  <c r="BA3" i="11"/>
  <c r="AW3" i="11"/>
  <c r="AS3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I6" i="5" l="1"/>
  <c r="I5" i="5"/>
  <c r="AV3" i="11"/>
  <c r="P3" i="18"/>
  <c r="I3" i="5"/>
  <c r="T3" i="18"/>
  <c r="I7" i="5"/>
  <c r="N35" i="18"/>
  <c r="N31" i="18"/>
  <c r="N27" i="18"/>
  <c r="N23" i="18"/>
  <c r="N11" i="18"/>
  <c r="N7" i="18"/>
  <c r="N33" i="18"/>
  <c r="N21" i="18"/>
  <c r="N9" i="18"/>
  <c r="N22" i="18"/>
  <c r="N18" i="18"/>
  <c r="N14" i="18"/>
  <c r="N10" i="18"/>
  <c r="N38" i="18"/>
  <c r="N34" i="18"/>
  <c r="N30" i="18"/>
  <c r="N26" i="18"/>
  <c r="N24" i="18"/>
  <c r="N20" i="18"/>
  <c r="N17" i="18"/>
  <c r="N15" i="18"/>
  <c r="N13" i="18"/>
  <c r="N8" i="18"/>
  <c r="N6" i="18"/>
  <c r="N37" i="18"/>
  <c r="N29" i="18"/>
  <c r="N25" i="18"/>
  <c r="N19" i="18"/>
  <c r="N36" i="18"/>
  <c r="N32" i="18"/>
  <c r="N28" i="18"/>
  <c r="N16" i="18"/>
  <c r="N12" i="18"/>
  <c r="F141" i="4"/>
  <c r="J4" i="5" s="1"/>
  <c r="G4" i="5" s="1"/>
  <c r="G141" i="4"/>
  <c r="J5" i="5" s="1"/>
  <c r="G5" i="5" s="1"/>
  <c r="H141" i="4"/>
  <c r="J6" i="5" s="1"/>
  <c r="G6" i="5" s="1"/>
  <c r="I141" i="4"/>
  <c r="J7" i="5" s="1"/>
  <c r="G7" i="5" s="1"/>
  <c r="J141" i="4"/>
  <c r="J8" i="5" s="1"/>
  <c r="G8" i="5" s="1"/>
  <c r="K141" i="4"/>
  <c r="J9" i="5" s="1"/>
  <c r="G9" i="5" s="1"/>
  <c r="E141" i="4"/>
  <c r="J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AQ2" i="11"/>
  <c r="AP2" i="11"/>
  <c r="AO2" i="1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39" i="11"/>
  <c r="AD39" i="11"/>
  <c r="AC39" i="11"/>
  <c r="AB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AF1" i="11"/>
  <c r="AF6" i="11" s="1"/>
  <c r="F143" i="4"/>
  <c r="G143" i="4"/>
  <c r="H143" i="4"/>
  <c r="I143" i="4"/>
  <c r="J143" i="4"/>
  <c r="K143" i="4"/>
  <c r="E143" i="4"/>
  <c r="AE138" i="4"/>
  <c r="AD138" i="4"/>
  <c r="R24" i="18" l="1"/>
  <c r="S24" i="18" s="1"/>
  <c r="R20" i="18"/>
  <c r="R17" i="18"/>
  <c r="L4" i="6" s="1"/>
  <c r="R12" i="18"/>
  <c r="N39" i="18"/>
  <c r="AF29" i="11"/>
  <c r="AF33" i="11"/>
  <c r="AF8" i="11"/>
  <c r="AF12" i="11"/>
  <c r="AF20" i="11"/>
  <c r="AF24" i="11"/>
  <c r="AF36" i="11"/>
  <c r="AF30" i="11"/>
  <c r="AF34" i="11"/>
  <c r="AF9" i="11"/>
  <c r="AF13" i="11"/>
  <c r="AF17" i="11"/>
  <c r="AF21" i="11"/>
  <c r="AF25" i="11"/>
  <c r="AF37" i="11"/>
  <c r="AF31" i="11"/>
  <c r="AF35" i="11"/>
  <c r="AF10" i="11"/>
  <c r="AF14" i="11"/>
  <c r="AF18" i="11"/>
  <c r="AF22" i="11"/>
  <c r="AF26" i="11"/>
  <c r="AF38" i="11"/>
  <c r="AF28" i="11"/>
  <c r="AF32" i="11"/>
  <c r="AF7" i="11"/>
  <c r="AF11" i="11"/>
  <c r="AF15" i="11"/>
  <c r="AF19" i="11"/>
  <c r="AF23" i="11"/>
  <c r="AF27" i="11"/>
  <c r="AF16" i="11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156" i="4"/>
  <c r="K5" i="6" s="1"/>
  <c r="AF155" i="4"/>
  <c r="J5" i="6" s="1"/>
  <c r="AE150" i="4"/>
  <c r="AF150" i="4" s="1"/>
  <c r="AE149" i="4"/>
  <c r="AE148" i="4"/>
  <c r="AF148" i="4" s="1"/>
  <c r="H3" i="6" l="1"/>
  <c r="H4" i="6"/>
  <c r="R21" i="18"/>
  <c r="S20" i="18"/>
  <c r="AJ20" i="11"/>
  <c r="AJ24" i="11"/>
  <c r="AK24" i="11" s="1"/>
  <c r="AJ12" i="11"/>
  <c r="AJ17" i="11"/>
  <c r="L3" i="6" s="1"/>
  <c r="AF39" i="11"/>
  <c r="AF154" i="4"/>
  <c r="I5" i="6" s="1"/>
  <c r="C5" i="6"/>
  <c r="AF149" i="4"/>
  <c r="AF153" i="4"/>
  <c r="H5" i="6" s="1"/>
  <c r="G5" i="6"/>
  <c r="F5" i="6"/>
  <c r="D5" i="6"/>
  <c r="E5" i="6"/>
  <c r="S21" i="18" l="1"/>
  <c r="R22" i="18"/>
  <c r="AJ21" i="11"/>
  <c r="AK20" i="11"/>
  <c r="F144" i="4"/>
  <c r="G144" i="4"/>
  <c r="H144" i="4"/>
  <c r="I144" i="4"/>
  <c r="J144" i="4"/>
  <c r="K144" i="4"/>
  <c r="E144" i="4"/>
  <c r="F138" i="4"/>
  <c r="G138" i="4"/>
  <c r="H138" i="4"/>
  <c r="I138" i="4"/>
  <c r="J138" i="4"/>
  <c r="K138" i="4"/>
  <c r="E138" i="4"/>
  <c r="S22" i="18" l="1"/>
  <c r="R23" i="18"/>
  <c r="S23" i="18" s="1"/>
  <c r="AJ22" i="11"/>
  <c r="AK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I142" i="4"/>
  <c r="E142" i="4"/>
  <c r="H142" i="4"/>
  <c r="K142" i="4"/>
  <c r="G142" i="4"/>
  <c r="J142" i="4"/>
  <c r="F142" i="4"/>
  <c r="AF35" i="4"/>
  <c r="AF27" i="4"/>
  <c r="AF38" i="4"/>
  <c r="AF34" i="4"/>
  <c r="AF30" i="4"/>
  <c r="AF26" i="4"/>
  <c r="AF37" i="4"/>
  <c r="AF33" i="4"/>
  <c r="AF29" i="4"/>
  <c r="AF25" i="4"/>
  <c r="AF39" i="4"/>
  <c r="AF31" i="4"/>
  <c r="AF36" i="4"/>
  <c r="AF32" i="4"/>
  <c r="AF28" i="4"/>
  <c r="AF152" i="4" l="1"/>
  <c r="AJ23" i="11"/>
  <c r="AK23" i="11" s="1"/>
  <c r="AK22" i="11"/>
  <c r="J157" i="4"/>
  <c r="K157" i="4" s="1"/>
  <c r="J153" i="4"/>
  <c r="K153" i="4" s="1"/>
  <c r="AF138" i="4"/>
  <c r="AF157" i="4"/>
  <c r="L5" i="6" s="1"/>
  <c r="J154" i="4" l="1"/>
  <c r="K154" i="4" l="1"/>
  <c r="J155" i="4"/>
  <c r="K155" i="4" l="1"/>
  <c r="J156" i="4"/>
  <c r="K156" i="4" s="1"/>
</calcChain>
</file>

<file path=xl/sharedStrings.xml><?xml version="1.0" encoding="utf-8"?>
<sst xmlns="http://schemas.openxmlformats.org/spreadsheetml/2006/main" count="330" uniqueCount="103">
  <si>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</si>
  <si>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</si>
  <si>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</si>
  <si>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</si>
  <si>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</si>
  <si>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</si>
  <si>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</si>
  <si>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</si>
  <si>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</si>
  <si>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</si>
  <si>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</si>
  <si>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</si>
  <si>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</si>
  <si>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</si>
  <si>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</si>
  <si>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</si>
  <si>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</si>
  <si>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</si>
  <si>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</si>
  <si>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</si>
  <si>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</si>
  <si>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</si>
  <si>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</si>
  <si>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</si>
  <si>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</si>
  <si>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</si>
  <si>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</si>
  <si>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</si>
  <si>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</si>
  <si>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</si>
  <si>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</si>
  <si>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</si>
  <si>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</si>
  <si>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</si>
  <si>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</si>
  <si>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</si>
  <si>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</si>
  <si>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</si>
  <si>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</si>
  <si>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</si>
  <si>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</si>
  <si>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</si>
  <si>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</si>
  <si>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</si>
  <si>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</si>
  <si>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</si>
  <si>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</si>
  <si>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</si>
  <si>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</si>
  <si>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</si>
  <si>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</si>
  <si>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</si>
  <si>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</si>
  <si>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</si>
  <si>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</si>
  <si>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</si>
  <si>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X</t>
  </si>
  <si>
    <t>5А</t>
  </si>
  <si>
    <t>5Б</t>
  </si>
  <si>
    <t>Ершова Н.А.</t>
  </si>
  <si>
    <t>1. Умение создавать, применять и преобразовывать знаки и символы, модели и схемы для решения учебных и познавательных задач</t>
  </si>
  <si>
    <t>2. Смысловое чтение</t>
  </si>
  <si>
    <t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</si>
  <si>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</si>
  <si>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</si>
  <si>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</si>
  <si>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</si>
  <si>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Гизатулин </t>
  </si>
  <si>
    <t>Дымнич</t>
  </si>
  <si>
    <t>Клёнин</t>
  </si>
  <si>
    <t>Конакова</t>
  </si>
  <si>
    <t>Кутев</t>
  </si>
  <si>
    <t>Малышева</t>
  </si>
  <si>
    <t>Никулин</t>
  </si>
  <si>
    <t>Осипова</t>
  </si>
  <si>
    <t>Любимов</t>
  </si>
  <si>
    <t>Пчелинцев</t>
  </si>
  <si>
    <t>Ромашина</t>
  </si>
  <si>
    <t>Терсков</t>
  </si>
  <si>
    <t>Турсунов</t>
  </si>
  <si>
    <t>Устенёнок</t>
  </si>
  <si>
    <t>Чигринов</t>
  </si>
  <si>
    <t>Шабаев</t>
  </si>
  <si>
    <t>5а</t>
  </si>
  <si>
    <t>5б</t>
  </si>
  <si>
    <t>Бахтиёри</t>
  </si>
  <si>
    <t>Джумаев</t>
  </si>
  <si>
    <t>Вихрева</t>
  </si>
  <si>
    <t>Кондалов</t>
  </si>
  <si>
    <t>Крафт</t>
  </si>
  <si>
    <t>Кудряшов</t>
  </si>
  <si>
    <t>Кузнецова</t>
  </si>
  <si>
    <t>Моськин</t>
  </si>
  <si>
    <t>Петрова</t>
  </si>
  <si>
    <t>Петрушко</t>
  </si>
  <si>
    <t>Рахимов</t>
  </si>
  <si>
    <t>Сидорина</t>
  </si>
  <si>
    <t>Степанова</t>
  </si>
  <si>
    <t>Стрелков</t>
  </si>
  <si>
    <t>Чернова</t>
  </si>
  <si>
    <t>Мирзоева</t>
  </si>
  <si>
    <t>Курбонова</t>
  </si>
  <si>
    <t>Леонова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</si>
</sst>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11-424A-9E2C-43BD008F1A5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11-424A-9E2C-43BD008F1A5B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411-424A-9E2C-43BD008F1A5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411-424A-9E2C-43BD008F1A5B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411-424A-9E2C-43BD008F1A5B}"/>
              </c:ext>
            </c:extLst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11-424A-9E2C-43BD008F1A5B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2.9411764705882351</c:v>
                </c:pt>
                <c:pt idx="1">
                  <c:v>2.9411764705882351</c:v>
                </c:pt>
                <c:pt idx="2">
                  <c:v>14.705882352941178</c:v>
                </c:pt>
                <c:pt idx="3">
                  <c:v>20.588235294117645</c:v>
                </c:pt>
                <c:pt idx="4">
                  <c:v>347.05882352941177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11-424A-9E2C-43BD008F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'5А'!$AK$20:$AK$24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12.5</c:v>
                </c:pt>
                <c:pt idx="4">
                  <c:v>181.25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7B-41F2-A42D-AEF46FD14F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'5Б'!$P$20:$Q$24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'5Б'!$S$20:$S$24</c:f>
              <c:numCache>
                <c:formatCode>0.0</c:formatCode>
                <c:ptCount val="5"/>
                <c:pt idx="0">
                  <c:v>5.5555555555555554</c:v>
                </c:pt>
                <c:pt idx="1">
                  <c:v>5.5555555555555554</c:v>
                </c:pt>
                <c:pt idx="2">
                  <c:v>16.666666666666664</c:v>
                </c:pt>
                <c:pt idx="3">
                  <c:v>27.777777777777779</c:v>
                </c:pt>
                <c:pt idx="4">
                  <c:v>127.77777777777777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4-4CA1-A633-0E645A14A4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71-4731-A7C3-E3A8111FE38B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71-4731-A7C3-E3A8111FE38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71-4731-A7C3-E3A8111FE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71-4731-A7C3-E3A8111FE3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C7-4774-A981-7260B1EC8F74}"/>
            </c:ext>
          </c:extLst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C7-4774-A981-7260B1EC8F74}"/>
                </c:ext>
              </c:extLst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C7-4774-A981-7260B1EC8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25</c:v>
                </c:pt>
                <c:pt idx="1">
                  <c:v>55.555555555555557</c:v>
                </c:pt>
                <c:pt idx="2">
                  <c:v>41.17647058823529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C7-4774-A981-7260B1EC8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06976"/>
        <c:axId val="134035648"/>
        <c:axId val="0"/>
      </c:bar3DChart>
      <c:catAx>
        <c:axId val="4620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34035648"/>
        <c:crosses val="autoZero"/>
        <c:auto val="1"/>
        <c:lblAlgn val="ctr"/>
        <c:lblOffset val="100"/>
        <c:noMultiLvlLbl val="0"/>
      </c:catAx>
      <c:valAx>
        <c:axId val="1340356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6206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D-41BD-8792-68354EDC1359}"/>
                </c:ext>
              </c:extLst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D-41BD-8792-68354EDC1359}"/>
                </c:ext>
              </c:extLst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D-41BD-8792-68354EDC1359}"/>
                </c:ext>
              </c:extLst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AD-41BD-8792-68354EDC1359}"/>
                </c:ext>
              </c:extLst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D-41BD-8792-68354EDC13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18.585858585858588</c:v>
                </c:pt>
                <c:pt idx="1">
                  <c:v>28.484848484848488</c:v>
                </c:pt>
                <c:pt idx="2">
                  <c:v>11.767676767676763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AD-41BD-8792-68354EDC1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08512"/>
        <c:axId val="46318144"/>
        <c:axId val="0"/>
      </c:bar3DChart>
      <c:catAx>
        <c:axId val="4620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6318144"/>
        <c:crosses val="autoZero"/>
        <c:auto val="1"/>
        <c:lblAlgn val="ctr"/>
        <c:lblOffset val="100"/>
        <c:noMultiLvlLbl val="0"/>
      </c:catAx>
      <c:valAx>
        <c:axId val="463181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6208512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'2'!$D$3:$D$9</c:f>
              <c:numCache>
                <c:formatCode>General</c:formatCode>
                <c:ptCount val="7"/>
                <c:pt idx="0">
                  <c:v>80.88</c:v>
                </c:pt>
                <c:pt idx="1">
                  <c:v>79.41</c:v>
                </c:pt>
                <c:pt idx="2">
                  <c:v>35.29</c:v>
                </c:pt>
                <c:pt idx="3">
                  <c:v>37.25</c:v>
                </c:pt>
                <c:pt idx="4">
                  <c:v>70.59</c:v>
                </c:pt>
                <c:pt idx="5">
                  <c:v>20.59</c:v>
                </c:pt>
                <c:pt idx="6">
                  <c:v>38.24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5-433D-B9BE-F1EDAB7DC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34656"/>
        <c:axId val="46319872"/>
      </c:lineChart>
      <c:catAx>
        <c:axId val="465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6319872"/>
        <c:crosses val="autoZero"/>
        <c:auto val="1"/>
        <c:lblAlgn val="ctr"/>
        <c:lblOffset val="100"/>
        <c:noMultiLvlLbl val="0"/>
      </c:catAx>
      <c:valAx>
        <c:axId val="46319872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4653465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450271</xdr:colOff>
      <xdr:row>5</xdr:row>
      <xdr:rowOff>178376</xdr:rowOff>
    </xdr:from>
    <xdr:to>
      <xdr:col>24</xdr:col>
      <xdr:colOff>-1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57"/>
  <sheetViews>
    <sheetView topLeftCell="A20" zoomScale="85" zoomScaleNormal="85" workbookViewId="0">
      <selection activeCell="C22" sqref="C22:C39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 x14ac:dyDescent="0.25">
      <c r="D1" s="31" t="s">
        <v>35</v>
      </c>
      <c r="E1" s="4">
        <v>2</v>
      </c>
      <c r="F1" s="4">
        <v>1</v>
      </c>
      <c r="G1" s="4">
        <v>3</v>
      </c>
      <c r="H1" s="4">
        <v>3</v>
      </c>
      <c r="I1" s="4">
        <v>1</v>
      </c>
      <c r="J1" s="4">
        <v>2</v>
      </c>
      <c r="K1" s="4">
        <v>3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15</v>
      </c>
    </row>
    <row r="3" spans="1:32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</row>
    <row r="4" spans="1:32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</row>
    <row r="5" spans="1:32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</row>
    <row r="6" spans="1:32" x14ac:dyDescent="0.25">
      <c r="A6" s="1">
        <v>1</v>
      </c>
      <c r="B6" s="78" t="s">
        <v>67</v>
      </c>
      <c r="C6" s="2">
        <v>1</v>
      </c>
      <c r="D6" s="79" t="s">
        <v>83</v>
      </c>
      <c r="E6" s="79">
        <v>0</v>
      </c>
      <c r="F6" s="79">
        <v>1</v>
      </c>
      <c r="G6" s="79">
        <v>0</v>
      </c>
      <c r="H6" s="79">
        <v>1</v>
      </c>
      <c r="I6" s="79">
        <v>1</v>
      </c>
      <c r="J6" s="79">
        <v>0</v>
      </c>
      <c r="K6" s="79">
        <v>2</v>
      </c>
      <c r="L6" s="7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7">
        <v>5</v>
      </c>
      <c r="AE6" s="77">
        <v>3</v>
      </c>
      <c r="AF6" s="6">
        <f>AD6/$AF$1*100</f>
        <v>33.333333333333329</v>
      </c>
    </row>
    <row r="7" spans="1:32" x14ac:dyDescent="0.25">
      <c r="A7" s="1">
        <v>2</v>
      </c>
      <c r="B7" s="78" t="s">
        <v>68</v>
      </c>
      <c r="C7" s="2">
        <v>2</v>
      </c>
      <c r="D7" s="79" t="s">
        <v>83</v>
      </c>
      <c r="E7" s="79">
        <v>0</v>
      </c>
      <c r="F7" s="79">
        <v>0</v>
      </c>
      <c r="G7" s="79">
        <v>1</v>
      </c>
      <c r="H7" s="79">
        <v>2</v>
      </c>
      <c r="I7" s="79">
        <v>0</v>
      </c>
      <c r="J7" s="79">
        <v>0</v>
      </c>
      <c r="K7" s="79">
        <v>2</v>
      </c>
      <c r="L7" s="7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7">
        <v>5</v>
      </c>
      <c r="AE7" s="77">
        <v>3</v>
      </c>
      <c r="AF7" s="6">
        <f t="shared" ref="AF7:AF24" si="0">AD7/$AF$1*100</f>
        <v>33.333333333333329</v>
      </c>
    </row>
    <row r="8" spans="1:32" x14ac:dyDescent="0.25">
      <c r="A8" s="1">
        <v>3</v>
      </c>
      <c r="B8" s="78" t="s">
        <v>69</v>
      </c>
      <c r="C8" s="2">
        <v>1</v>
      </c>
      <c r="D8" s="79" t="s">
        <v>83</v>
      </c>
      <c r="E8" s="79">
        <v>2</v>
      </c>
      <c r="F8" s="79">
        <v>1</v>
      </c>
      <c r="G8" s="79">
        <v>0</v>
      </c>
      <c r="H8" s="79">
        <v>0</v>
      </c>
      <c r="I8" s="79">
        <v>0</v>
      </c>
      <c r="J8" s="79">
        <v>0</v>
      </c>
      <c r="K8" s="79">
        <v>1</v>
      </c>
      <c r="L8" s="7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7">
        <v>4</v>
      </c>
      <c r="AE8" s="77">
        <v>3</v>
      </c>
      <c r="AF8" s="6">
        <f t="shared" si="0"/>
        <v>26.666666666666668</v>
      </c>
    </row>
    <row r="9" spans="1:32" x14ac:dyDescent="0.25">
      <c r="A9" s="1">
        <v>4</v>
      </c>
      <c r="B9" s="78" t="s">
        <v>70</v>
      </c>
      <c r="C9" s="2">
        <v>1</v>
      </c>
      <c r="D9" s="79" t="s">
        <v>83</v>
      </c>
      <c r="E9" s="79">
        <v>0</v>
      </c>
      <c r="F9" s="79">
        <v>1</v>
      </c>
      <c r="G9" s="79">
        <v>2</v>
      </c>
      <c r="H9" s="79">
        <v>1</v>
      </c>
      <c r="I9" s="79">
        <v>1</v>
      </c>
      <c r="J9" s="79">
        <v>0</v>
      </c>
      <c r="K9" s="79" t="s">
        <v>56</v>
      </c>
      <c r="L9" s="7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7">
        <v>5</v>
      </c>
      <c r="AE9" s="77">
        <v>3</v>
      </c>
      <c r="AF9" s="6">
        <f t="shared" si="0"/>
        <v>33.333333333333329</v>
      </c>
    </row>
    <row r="10" spans="1:32" x14ac:dyDescent="0.25">
      <c r="A10" s="1">
        <v>5</v>
      </c>
      <c r="B10" s="78" t="s">
        <v>71</v>
      </c>
      <c r="C10" s="2">
        <v>1</v>
      </c>
      <c r="D10" s="79" t="s">
        <v>83</v>
      </c>
      <c r="E10" s="79">
        <v>2</v>
      </c>
      <c r="F10" s="79">
        <v>1</v>
      </c>
      <c r="G10" s="79" t="s">
        <v>56</v>
      </c>
      <c r="H10" s="79" t="s">
        <v>56</v>
      </c>
      <c r="I10" s="79" t="s">
        <v>56</v>
      </c>
      <c r="J10" s="79" t="s">
        <v>56</v>
      </c>
      <c r="K10" s="79">
        <v>2</v>
      </c>
      <c r="L10" s="7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7">
        <v>5</v>
      </c>
      <c r="AE10" s="77">
        <v>3</v>
      </c>
      <c r="AF10" s="6">
        <f t="shared" si="0"/>
        <v>33.333333333333329</v>
      </c>
    </row>
    <row r="11" spans="1:32" x14ac:dyDescent="0.25">
      <c r="A11" s="1">
        <v>6</v>
      </c>
      <c r="B11" s="78" t="s">
        <v>72</v>
      </c>
      <c r="C11" s="2">
        <v>2</v>
      </c>
      <c r="D11" s="79" t="s">
        <v>83</v>
      </c>
      <c r="E11" s="79">
        <v>2</v>
      </c>
      <c r="F11" s="79">
        <v>0</v>
      </c>
      <c r="G11" s="79">
        <v>2</v>
      </c>
      <c r="H11" s="79">
        <v>2</v>
      </c>
      <c r="I11" s="79">
        <v>1</v>
      </c>
      <c r="J11" s="79">
        <v>0</v>
      </c>
      <c r="K11" s="79">
        <v>3</v>
      </c>
      <c r="L11" s="7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7">
        <v>10</v>
      </c>
      <c r="AE11" s="77">
        <v>4</v>
      </c>
      <c r="AF11" s="6">
        <f t="shared" si="0"/>
        <v>66.666666666666657</v>
      </c>
    </row>
    <row r="12" spans="1:32" x14ac:dyDescent="0.25">
      <c r="A12" s="1">
        <v>7</v>
      </c>
      <c r="B12" s="78" t="s">
        <v>73</v>
      </c>
      <c r="C12" s="2">
        <v>2</v>
      </c>
      <c r="D12" s="79" t="s">
        <v>83</v>
      </c>
      <c r="E12" s="79">
        <v>2</v>
      </c>
      <c r="F12" s="79">
        <v>1</v>
      </c>
      <c r="G12" s="79">
        <v>2</v>
      </c>
      <c r="H12" s="79">
        <v>2</v>
      </c>
      <c r="I12" s="79">
        <v>1</v>
      </c>
      <c r="J12" s="79" t="s">
        <v>56</v>
      </c>
      <c r="K12" s="79">
        <v>2</v>
      </c>
      <c r="L12" s="7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7">
        <v>10</v>
      </c>
      <c r="AE12" s="77">
        <v>4</v>
      </c>
      <c r="AF12" s="6">
        <f t="shared" si="0"/>
        <v>66.666666666666657</v>
      </c>
    </row>
    <row r="13" spans="1:32" x14ac:dyDescent="0.25">
      <c r="A13" s="1">
        <v>8</v>
      </c>
      <c r="B13" s="78" t="s">
        <v>74</v>
      </c>
      <c r="C13" s="2">
        <v>1</v>
      </c>
      <c r="D13" s="79" t="s">
        <v>83</v>
      </c>
      <c r="E13" s="79">
        <v>0</v>
      </c>
      <c r="F13" s="79">
        <v>1</v>
      </c>
      <c r="G13" s="79">
        <v>1</v>
      </c>
      <c r="H13" s="79">
        <v>1</v>
      </c>
      <c r="I13" s="79">
        <v>1</v>
      </c>
      <c r="J13" s="79">
        <v>0</v>
      </c>
      <c r="K13" s="79" t="s">
        <v>56</v>
      </c>
      <c r="L13" s="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7">
        <v>4</v>
      </c>
      <c r="AE13" s="77">
        <v>3</v>
      </c>
      <c r="AF13" s="6">
        <f t="shared" si="0"/>
        <v>26.666666666666668</v>
      </c>
    </row>
    <row r="14" spans="1:32" x14ac:dyDescent="0.25">
      <c r="A14" s="1">
        <v>9</v>
      </c>
      <c r="B14" s="78" t="s">
        <v>75</v>
      </c>
      <c r="C14" s="2">
        <v>1</v>
      </c>
      <c r="D14" s="79" t="s">
        <v>83</v>
      </c>
      <c r="E14" s="79">
        <v>2</v>
      </c>
      <c r="F14" s="79">
        <v>1</v>
      </c>
      <c r="G14" s="79">
        <v>2</v>
      </c>
      <c r="H14" s="79">
        <v>0</v>
      </c>
      <c r="I14" s="79">
        <v>0</v>
      </c>
      <c r="J14" s="79" t="s">
        <v>56</v>
      </c>
      <c r="K14" s="79" t="s">
        <v>56</v>
      </c>
      <c r="L14" s="7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7">
        <v>5</v>
      </c>
      <c r="AE14" s="77">
        <v>3</v>
      </c>
      <c r="AF14" s="6">
        <f t="shared" si="0"/>
        <v>33.333333333333329</v>
      </c>
    </row>
    <row r="15" spans="1:32" x14ac:dyDescent="0.25">
      <c r="A15" s="1">
        <v>10</v>
      </c>
      <c r="B15" s="78" t="s">
        <v>76</v>
      </c>
      <c r="C15" s="2">
        <v>2</v>
      </c>
      <c r="D15" s="79" t="s">
        <v>83</v>
      </c>
      <c r="E15" s="79">
        <v>2</v>
      </c>
      <c r="F15" s="79">
        <v>1</v>
      </c>
      <c r="G15" s="79">
        <v>2</v>
      </c>
      <c r="H15" s="79">
        <v>1</v>
      </c>
      <c r="I15" s="79">
        <v>1</v>
      </c>
      <c r="J15" s="79">
        <v>0</v>
      </c>
      <c r="K15" s="79">
        <v>1</v>
      </c>
      <c r="L15" s="7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7">
        <v>8</v>
      </c>
      <c r="AE15" s="77">
        <v>4</v>
      </c>
      <c r="AF15" s="6">
        <f t="shared" si="0"/>
        <v>53.333333333333336</v>
      </c>
    </row>
    <row r="16" spans="1:32" x14ac:dyDescent="0.25">
      <c r="A16" s="1">
        <v>11</v>
      </c>
      <c r="B16" s="78" t="s">
        <v>77</v>
      </c>
      <c r="C16" s="2">
        <v>1</v>
      </c>
      <c r="D16" s="79" t="s">
        <v>83</v>
      </c>
      <c r="E16" s="79">
        <v>2</v>
      </c>
      <c r="F16" s="79">
        <v>1</v>
      </c>
      <c r="G16" s="79">
        <v>2</v>
      </c>
      <c r="H16" s="79">
        <v>0</v>
      </c>
      <c r="I16" s="79">
        <v>1</v>
      </c>
      <c r="J16" s="79" t="s">
        <v>56</v>
      </c>
      <c r="K16" s="79">
        <v>2</v>
      </c>
      <c r="L16" s="7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7">
        <v>8</v>
      </c>
      <c r="AE16" s="77">
        <v>4</v>
      </c>
      <c r="AF16" s="6">
        <f t="shared" si="0"/>
        <v>53.333333333333336</v>
      </c>
    </row>
    <row r="17" spans="1:32" x14ac:dyDescent="0.25">
      <c r="A17" s="1">
        <v>12</v>
      </c>
      <c r="B17" s="78" t="s">
        <v>78</v>
      </c>
      <c r="C17" s="2">
        <v>1</v>
      </c>
      <c r="D17" s="79" t="s">
        <v>83</v>
      </c>
      <c r="E17" s="79">
        <v>2</v>
      </c>
      <c r="F17" s="79">
        <v>0</v>
      </c>
      <c r="G17" s="79">
        <v>0</v>
      </c>
      <c r="H17" s="79">
        <v>0</v>
      </c>
      <c r="I17" s="79">
        <v>1</v>
      </c>
      <c r="J17" s="79">
        <v>0</v>
      </c>
      <c r="K17" s="79">
        <v>1</v>
      </c>
      <c r="L17" s="7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7">
        <v>4</v>
      </c>
      <c r="AE17" s="77">
        <v>3</v>
      </c>
      <c r="AF17" s="6">
        <f t="shared" si="0"/>
        <v>26.666666666666668</v>
      </c>
    </row>
    <row r="18" spans="1:32" x14ac:dyDescent="0.25">
      <c r="A18" s="1">
        <v>13</v>
      </c>
      <c r="B18" s="78" t="s">
        <v>79</v>
      </c>
      <c r="C18" s="2">
        <v>2</v>
      </c>
      <c r="D18" s="79" t="s">
        <v>83</v>
      </c>
      <c r="E18" s="79">
        <v>2</v>
      </c>
      <c r="F18" s="79" t="s">
        <v>56</v>
      </c>
      <c r="G18" s="79">
        <v>0</v>
      </c>
      <c r="H18" s="79" t="s">
        <v>56</v>
      </c>
      <c r="I18" s="79">
        <v>1</v>
      </c>
      <c r="J18" s="79" t="s">
        <v>56</v>
      </c>
      <c r="K18" s="79">
        <v>1</v>
      </c>
      <c r="L18" s="7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7">
        <v>4</v>
      </c>
      <c r="AE18" s="77">
        <v>3</v>
      </c>
      <c r="AF18" s="6">
        <f t="shared" si="0"/>
        <v>26.666666666666668</v>
      </c>
    </row>
    <row r="19" spans="1:32" x14ac:dyDescent="0.25">
      <c r="A19" s="1">
        <v>14</v>
      </c>
      <c r="B19" s="78" t="s">
        <v>80</v>
      </c>
      <c r="C19" s="2">
        <v>2</v>
      </c>
      <c r="D19" s="79" t="s">
        <v>83</v>
      </c>
      <c r="E19" s="79">
        <v>2</v>
      </c>
      <c r="F19" s="79">
        <v>1</v>
      </c>
      <c r="G19" s="79">
        <v>1</v>
      </c>
      <c r="H19" s="79">
        <v>0</v>
      </c>
      <c r="I19" s="79">
        <v>1</v>
      </c>
      <c r="J19" s="79" t="s">
        <v>56</v>
      </c>
      <c r="K19" s="79">
        <v>0</v>
      </c>
      <c r="L19" s="7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7">
        <v>5</v>
      </c>
      <c r="AE19" s="77">
        <v>3</v>
      </c>
      <c r="AF19" s="6">
        <f t="shared" si="0"/>
        <v>33.333333333333329</v>
      </c>
    </row>
    <row r="20" spans="1:32" x14ac:dyDescent="0.25">
      <c r="A20" s="1">
        <v>15</v>
      </c>
      <c r="B20" s="78" t="s">
        <v>81</v>
      </c>
      <c r="C20" s="2">
        <v>2</v>
      </c>
      <c r="D20" s="79" t="s">
        <v>83</v>
      </c>
      <c r="E20" s="79">
        <v>0</v>
      </c>
      <c r="F20" s="79">
        <v>0</v>
      </c>
      <c r="G20" s="79">
        <v>0</v>
      </c>
      <c r="H20" s="79">
        <v>2</v>
      </c>
      <c r="I20" s="79">
        <v>1</v>
      </c>
      <c r="J20" s="79">
        <v>0</v>
      </c>
      <c r="K20" s="79">
        <v>2</v>
      </c>
      <c r="L20" s="7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7">
        <v>5</v>
      </c>
      <c r="AE20" s="77">
        <v>3</v>
      </c>
      <c r="AF20" s="6">
        <f t="shared" si="0"/>
        <v>33.333333333333329</v>
      </c>
    </row>
    <row r="21" spans="1:32" x14ac:dyDescent="0.25">
      <c r="A21" s="1">
        <v>16</v>
      </c>
      <c r="B21" s="78" t="s">
        <v>82</v>
      </c>
      <c r="C21" s="2">
        <v>2</v>
      </c>
      <c r="D21" s="79" t="s">
        <v>83</v>
      </c>
      <c r="E21" s="79">
        <v>2</v>
      </c>
      <c r="F21" s="79">
        <v>1</v>
      </c>
      <c r="G21" s="79">
        <v>0</v>
      </c>
      <c r="H21" s="79">
        <v>1</v>
      </c>
      <c r="I21" s="79">
        <v>0</v>
      </c>
      <c r="J21" s="79">
        <v>0</v>
      </c>
      <c r="K21" s="79">
        <v>1</v>
      </c>
      <c r="L21" s="7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7">
        <v>5</v>
      </c>
      <c r="AE21" s="77">
        <v>3</v>
      </c>
      <c r="AF21" s="6">
        <f t="shared" si="0"/>
        <v>33.333333333333329</v>
      </c>
    </row>
    <row r="22" spans="1:32" x14ac:dyDescent="0.25">
      <c r="A22" s="1">
        <v>17</v>
      </c>
      <c r="B22" s="78" t="s">
        <v>85</v>
      </c>
      <c r="C22" s="2">
        <v>1</v>
      </c>
      <c r="D22" s="79" t="s">
        <v>84</v>
      </c>
      <c r="E22" s="79">
        <v>2</v>
      </c>
      <c r="F22" s="79">
        <v>1</v>
      </c>
      <c r="G22" s="79">
        <v>1</v>
      </c>
      <c r="H22" s="79">
        <v>1</v>
      </c>
      <c r="I22" s="79">
        <v>0</v>
      </c>
      <c r="J22" s="79">
        <v>1</v>
      </c>
      <c r="K22" s="79" t="s">
        <v>56</v>
      </c>
      <c r="L22" s="7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7">
        <v>6</v>
      </c>
      <c r="AE22" s="77">
        <v>3</v>
      </c>
      <c r="AF22" s="6">
        <f t="shared" si="0"/>
        <v>40</v>
      </c>
    </row>
    <row r="23" spans="1:32" x14ac:dyDescent="0.25">
      <c r="A23" s="1">
        <v>18</v>
      </c>
      <c r="B23" s="78" t="s">
        <v>86</v>
      </c>
      <c r="C23" s="2">
        <v>1</v>
      </c>
      <c r="D23" s="79" t="s">
        <v>84</v>
      </c>
      <c r="E23" s="79">
        <v>2</v>
      </c>
      <c r="F23" s="79" t="s">
        <v>56</v>
      </c>
      <c r="G23" s="79" t="s">
        <v>56</v>
      </c>
      <c r="H23" s="79">
        <v>1</v>
      </c>
      <c r="I23" s="79">
        <v>1</v>
      </c>
      <c r="J23" s="79" t="s">
        <v>56</v>
      </c>
      <c r="K23" s="79" t="s">
        <v>56</v>
      </c>
      <c r="L23" s="7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7">
        <v>4</v>
      </c>
      <c r="AE23" s="77">
        <v>3</v>
      </c>
      <c r="AF23" s="6">
        <f t="shared" si="0"/>
        <v>26.666666666666668</v>
      </c>
    </row>
    <row r="24" spans="1:32" x14ac:dyDescent="0.25">
      <c r="A24" s="1">
        <v>19</v>
      </c>
      <c r="B24" s="78" t="s">
        <v>87</v>
      </c>
      <c r="C24" s="2">
        <v>2</v>
      </c>
      <c r="D24" s="79" t="s">
        <v>84</v>
      </c>
      <c r="E24" s="79">
        <v>2</v>
      </c>
      <c r="F24" s="79">
        <v>1</v>
      </c>
      <c r="G24" s="79">
        <v>3</v>
      </c>
      <c r="H24" s="79">
        <v>0</v>
      </c>
      <c r="I24" s="79">
        <v>1</v>
      </c>
      <c r="J24" s="79">
        <v>1</v>
      </c>
      <c r="K24" s="79">
        <v>2</v>
      </c>
      <c r="L24" s="7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7">
        <v>10</v>
      </c>
      <c r="AE24" s="77">
        <v>4</v>
      </c>
      <c r="AF24" s="6">
        <f t="shared" si="0"/>
        <v>66.666666666666657</v>
      </c>
    </row>
    <row r="25" spans="1:32" x14ac:dyDescent="0.25">
      <c r="A25" s="1">
        <v>20</v>
      </c>
      <c r="B25" s="78" t="s">
        <v>88</v>
      </c>
      <c r="C25" s="2">
        <v>1</v>
      </c>
      <c r="D25" s="79" t="s">
        <v>84</v>
      </c>
      <c r="E25" s="79">
        <v>2</v>
      </c>
      <c r="F25" s="79">
        <v>1</v>
      </c>
      <c r="G25" s="79">
        <v>0</v>
      </c>
      <c r="H25" s="79">
        <v>3</v>
      </c>
      <c r="I25" s="79">
        <v>1</v>
      </c>
      <c r="J25" s="79">
        <v>1</v>
      </c>
      <c r="K25" s="79">
        <v>2</v>
      </c>
      <c r="L25" s="7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7">
        <v>10</v>
      </c>
      <c r="AE25" s="77">
        <v>4</v>
      </c>
      <c r="AF25" s="6">
        <f t="shared" ref="AF25:AF56" si="1">AD25/$AF$1*100</f>
        <v>66.666666666666657</v>
      </c>
    </row>
    <row r="26" spans="1:32" x14ac:dyDescent="0.25">
      <c r="A26" s="1">
        <v>21</v>
      </c>
      <c r="B26" s="78" t="s">
        <v>89</v>
      </c>
      <c r="C26" s="2">
        <v>1</v>
      </c>
      <c r="D26" s="79" t="s">
        <v>84</v>
      </c>
      <c r="E26" s="79">
        <v>2</v>
      </c>
      <c r="F26" s="79">
        <v>1</v>
      </c>
      <c r="G26" s="79">
        <v>1</v>
      </c>
      <c r="H26" s="79">
        <v>1</v>
      </c>
      <c r="I26" s="79">
        <v>1</v>
      </c>
      <c r="J26" s="79" t="s">
        <v>56</v>
      </c>
      <c r="K26" s="79" t="s">
        <v>56</v>
      </c>
      <c r="L26" s="7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7">
        <v>6</v>
      </c>
      <c r="AE26" s="77">
        <v>3</v>
      </c>
      <c r="AF26" s="6">
        <f t="shared" si="1"/>
        <v>40</v>
      </c>
    </row>
    <row r="27" spans="1:32" x14ac:dyDescent="0.25">
      <c r="A27" s="1">
        <v>22</v>
      </c>
      <c r="B27" s="78" t="s">
        <v>90</v>
      </c>
      <c r="C27" s="2">
        <v>2</v>
      </c>
      <c r="D27" s="79" t="s">
        <v>84</v>
      </c>
      <c r="E27" s="79">
        <v>2</v>
      </c>
      <c r="F27" s="79">
        <v>1</v>
      </c>
      <c r="G27" s="79">
        <v>1</v>
      </c>
      <c r="H27" s="79">
        <v>1</v>
      </c>
      <c r="I27" s="79">
        <v>1</v>
      </c>
      <c r="J27" s="79">
        <v>1</v>
      </c>
      <c r="K27" s="79">
        <v>2</v>
      </c>
      <c r="L27" s="7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7">
        <v>9</v>
      </c>
      <c r="AE27" s="77">
        <v>4</v>
      </c>
      <c r="AF27" s="6">
        <f t="shared" si="1"/>
        <v>60</v>
      </c>
    </row>
    <row r="28" spans="1:32" x14ac:dyDescent="0.25">
      <c r="A28" s="1">
        <v>23</v>
      </c>
      <c r="B28" s="78" t="s">
        <v>91</v>
      </c>
      <c r="C28" s="2">
        <v>2</v>
      </c>
      <c r="D28" s="79" t="s">
        <v>84</v>
      </c>
      <c r="E28" s="79">
        <v>1</v>
      </c>
      <c r="F28" s="79">
        <v>1</v>
      </c>
      <c r="G28" s="79" t="s">
        <v>56</v>
      </c>
      <c r="H28" s="79">
        <v>1</v>
      </c>
      <c r="I28" s="79">
        <v>1</v>
      </c>
      <c r="J28" s="79">
        <v>1</v>
      </c>
      <c r="K28" s="79" t="s">
        <v>56</v>
      </c>
      <c r="L28" s="7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7">
        <v>5</v>
      </c>
      <c r="AE28" s="77">
        <v>3</v>
      </c>
      <c r="AF28" s="6">
        <f t="shared" si="1"/>
        <v>33.333333333333329</v>
      </c>
    </row>
    <row r="29" spans="1:32" x14ac:dyDescent="0.25">
      <c r="A29" s="1">
        <v>24</v>
      </c>
      <c r="B29" s="78" t="s">
        <v>92</v>
      </c>
      <c r="C29" s="2">
        <v>2</v>
      </c>
      <c r="D29" s="79" t="s">
        <v>84</v>
      </c>
      <c r="E29" s="79">
        <v>2</v>
      </c>
      <c r="F29" s="79">
        <v>1</v>
      </c>
      <c r="G29" s="79">
        <v>3</v>
      </c>
      <c r="H29" s="79">
        <v>3</v>
      </c>
      <c r="I29" s="79">
        <v>1</v>
      </c>
      <c r="J29" s="79">
        <v>2</v>
      </c>
      <c r="K29" s="79" t="s">
        <v>56</v>
      </c>
      <c r="L29" s="7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7">
        <v>12</v>
      </c>
      <c r="AE29" s="77">
        <v>5</v>
      </c>
      <c r="AF29" s="6">
        <f t="shared" si="1"/>
        <v>80</v>
      </c>
    </row>
    <row r="30" spans="1:32" x14ac:dyDescent="0.25">
      <c r="A30" s="1">
        <v>25</v>
      </c>
      <c r="B30" s="78" t="s">
        <v>93</v>
      </c>
      <c r="C30" s="2">
        <v>2</v>
      </c>
      <c r="D30" s="79" t="s">
        <v>84</v>
      </c>
      <c r="E30" s="79">
        <v>2</v>
      </c>
      <c r="F30" s="79">
        <v>1</v>
      </c>
      <c r="G30" s="79">
        <v>1</v>
      </c>
      <c r="H30" s="79">
        <v>1</v>
      </c>
      <c r="I30" s="79">
        <v>1</v>
      </c>
      <c r="J30" s="79">
        <v>1</v>
      </c>
      <c r="K30" s="79">
        <v>2</v>
      </c>
      <c r="L30" s="7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7">
        <v>9</v>
      </c>
      <c r="AE30" s="77">
        <v>4</v>
      </c>
      <c r="AF30" s="6">
        <f t="shared" si="1"/>
        <v>60</v>
      </c>
    </row>
    <row r="31" spans="1:32" x14ac:dyDescent="0.25">
      <c r="A31" s="1">
        <v>26</v>
      </c>
      <c r="B31" s="78" t="s">
        <v>94</v>
      </c>
      <c r="C31" s="2">
        <v>1</v>
      </c>
      <c r="D31" s="79" t="s">
        <v>84</v>
      </c>
      <c r="E31" s="79">
        <v>2</v>
      </c>
      <c r="F31" s="79">
        <v>1</v>
      </c>
      <c r="G31" s="79">
        <v>1</v>
      </c>
      <c r="H31" s="79">
        <v>2</v>
      </c>
      <c r="I31" s="79">
        <v>1</v>
      </c>
      <c r="J31" s="79" t="s">
        <v>56</v>
      </c>
      <c r="K31" s="79">
        <v>1</v>
      </c>
      <c r="L31" s="7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7">
        <v>8</v>
      </c>
      <c r="AE31" s="77">
        <v>4</v>
      </c>
      <c r="AF31" s="6">
        <f t="shared" si="1"/>
        <v>53.333333333333336</v>
      </c>
    </row>
    <row r="32" spans="1:32" x14ac:dyDescent="0.25">
      <c r="A32" s="1">
        <v>27</v>
      </c>
      <c r="B32" s="78" t="s">
        <v>95</v>
      </c>
      <c r="C32" s="2">
        <v>1</v>
      </c>
      <c r="D32" s="79" t="s">
        <v>84</v>
      </c>
      <c r="E32" s="79">
        <v>1</v>
      </c>
      <c r="F32" s="79">
        <v>1</v>
      </c>
      <c r="G32" s="79">
        <v>1</v>
      </c>
      <c r="H32" s="79">
        <v>0</v>
      </c>
      <c r="I32" s="79">
        <v>0</v>
      </c>
      <c r="J32" s="79">
        <v>1</v>
      </c>
      <c r="K32" s="79">
        <v>1</v>
      </c>
      <c r="L32" s="7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7">
        <v>5</v>
      </c>
      <c r="AE32" s="77">
        <v>3</v>
      </c>
      <c r="AF32" s="6">
        <f t="shared" si="1"/>
        <v>33.333333333333329</v>
      </c>
    </row>
    <row r="33" spans="1:32" x14ac:dyDescent="0.25">
      <c r="A33" s="1">
        <v>28</v>
      </c>
      <c r="B33" s="78" t="s">
        <v>96</v>
      </c>
      <c r="C33" s="2">
        <v>2</v>
      </c>
      <c r="D33" s="79" t="s">
        <v>84</v>
      </c>
      <c r="E33" s="79">
        <v>2</v>
      </c>
      <c r="F33" s="79">
        <v>1</v>
      </c>
      <c r="G33" s="79">
        <v>2</v>
      </c>
      <c r="H33" s="79">
        <v>0</v>
      </c>
      <c r="I33" s="79">
        <v>1</v>
      </c>
      <c r="J33" s="79">
        <v>2</v>
      </c>
      <c r="K33" s="79">
        <v>3</v>
      </c>
      <c r="L33" s="7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7">
        <v>11</v>
      </c>
      <c r="AE33" s="77">
        <v>4</v>
      </c>
      <c r="AF33" s="6">
        <f t="shared" si="1"/>
        <v>73.333333333333329</v>
      </c>
    </row>
    <row r="34" spans="1:32" x14ac:dyDescent="0.25">
      <c r="A34" s="1">
        <v>29</v>
      </c>
      <c r="B34" s="78" t="s">
        <v>97</v>
      </c>
      <c r="C34" s="2">
        <v>1</v>
      </c>
      <c r="D34" s="79" t="s">
        <v>84</v>
      </c>
      <c r="E34" s="79">
        <v>2</v>
      </c>
      <c r="F34" s="79">
        <v>1</v>
      </c>
      <c r="G34" s="79">
        <v>0</v>
      </c>
      <c r="H34" s="79">
        <v>3</v>
      </c>
      <c r="I34" s="79">
        <v>1</v>
      </c>
      <c r="J34" s="79">
        <v>0</v>
      </c>
      <c r="K34" s="79">
        <v>1</v>
      </c>
      <c r="L34" s="7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7">
        <v>8</v>
      </c>
      <c r="AE34" s="77">
        <v>4</v>
      </c>
      <c r="AF34" s="6">
        <f t="shared" si="1"/>
        <v>53.333333333333336</v>
      </c>
    </row>
    <row r="35" spans="1:32" x14ac:dyDescent="0.25">
      <c r="A35" s="1">
        <v>30</v>
      </c>
      <c r="B35" s="78" t="s">
        <v>98</v>
      </c>
      <c r="C35" s="2">
        <v>2</v>
      </c>
      <c r="D35" s="79" t="s">
        <v>84</v>
      </c>
      <c r="E35" s="79">
        <v>2</v>
      </c>
      <c r="F35" s="79">
        <v>1</v>
      </c>
      <c r="G35" s="79">
        <v>2</v>
      </c>
      <c r="H35" s="79">
        <v>3</v>
      </c>
      <c r="I35" s="79" t="s">
        <v>56</v>
      </c>
      <c r="J35" s="79" t="s">
        <v>56</v>
      </c>
      <c r="K35" s="79" t="s">
        <v>56</v>
      </c>
      <c r="L35" s="7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7">
        <v>8</v>
      </c>
      <c r="AE35" s="77">
        <v>4</v>
      </c>
      <c r="AF35" s="6">
        <f t="shared" si="1"/>
        <v>53.333333333333336</v>
      </c>
    </row>
    <row r="36" spans="1:32" x14ac:dyDescent="0.25">
      <c r="A36" s="1">
        <v>31</v>
      </c>
      <c r="B36" s="78" t="s">
        <v>99</v>
      </c>
      <c r="C36" s="2">
        <v>1</v>
      </c>
      <c r="D36" s="79" t="s">
        <v>84</v>
      </c>
      <c r="E36" s="79">
        <v>2</v>
      </c>
      <c r="F36" s="79">
        <v>0</v>
      </c>
      <c r="G36" s="79">
        <v>1</v>
      </c>
      <c r="H36" s="79">
        <v>1</v>
      </c>
      <c r="I36" s="79">
        <v>1</v>
      </c>
      <c r="J36" s="79">
        <v>0</v>
      </c>
      <c r="K36" s="79" t="s">
        <v>56</v>
      </c>
      <c r="L36" s="7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7">
        <v>5</v>
      </c>
      <c r="AE36" s="77">
        <v>3</v>
      </c>
      <c r="AF36" s="6">
        <f t="shared" si="1"/>
        <v>33.333333333333329</v>
      </c>
    </row>
    <row r="37" spans="1:32" x14ac:dyDescent="0.25">
      <c r="A37" s="1">
        <v>32</v>
      </c>
      <c r="B37" s="78" t="s">
        <v>100</v>
      </c>
      <c r="C37" s="2">
        <v>1</v>
      </c>
      <c r="D37" s="79" t="s">
        <v>84</v>
      </c>
      <c r="E37" s="79">
        <v>2</v>
      </c>
      <c r="F37" s="79">
        <v>1</v>
      </c>
      <c r="G37" s="79">
        <v>1</v>
      </c>
      <c r="H37" s="79">
        <v>0</v>
      </c>
      <c r="I37" s="79">
        <v>1</v>
      </c>
      <c r="J37" s="79">
        <v>1</v>
      </c>
      <c r="K37" s="79">
        <v>1</v>
      </c>
      <c r="L37" s="7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7">
        <v>7</v>
      </c>
      <c r="AE37" s="77">
        <v>3</v>
      </c>
      <c r="AF37" s="6">
        <f t="shared" si="1"/>
        <v>46.666666666666664</v>
      </c>
    </row>
    <row r="38" spans="1:32" x14ac:dyDescent="0.25">
      <c r="A38" s="1">
        <v>33</v>
      </c>
      <c r="B38" s="78" t="s">
        <v>101</v>
      </c>
      <c r="C38" s="2">
        <v>1</v>
      </c>
      <c r="D38" s="79" t="s">
        <v>84</v>
      </c>
      <c r="E38" s="79">
        <v>2</v>
      </c>
      <c r="F38" s="79">
        <v>1</v>
      </c>
      <c r="G38" s="79">
        <v>0</v>
      </c>
      <c r="H38" s="79">
        <v>1</v>
      </c>
      <c r="I38" s="79" t="s">
        <v>56</v>
      </c>
      <c r="J38" s="79" t="s">
        <v>56</v>
      </c>
      <c r="K38" s="79">
        <v>1</v>
      </c>
      <c r="L38" s="7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7">
        <v>5</v>
      </c>
      <c r="AE38" s="77">
        <v>3</v>
      </c>
      <c r="AF38" s="6">
        <f t="shared" si="1"/>
        <v>33.333333333333329</v>
      </c>
    </row>
    <row r="39" spans="1:32" x14ac:dyDescent="0.25">
      <c r="A39" s="1">
        <v>34</v>
      </c>
      <c r="B39" s="78" t="s">
        <v>102</v>
      </c>
      <c r="C39" s="2">
        <v>2</v>
      </c>
      <c r="D39" s="79" t="s">
        <v>84</v>
      </c>
      <c r="E39" s="79">
        <v>1</v>
      </c>
      <c r="F39" s="79">
        <v>1</v>
      </c>
      <c r="G39" s="79">
        <v>3</v>
      </c>
      <c r="H39" s="79">
        <v>3</v>
      </c>
      <c r="I39" s="79">
        <v>0</v>
      </c>
      <c r="J39" s="79">
        <v>2</v>
      </c>
      <c r="K39" s="79">
        <v>3</v>
      </c>
      <c r="L39" s="7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7">
        <v>13</v>
      </c>
      <c r="AE39" s="77">
        <v>5</v>
      </c>
      <c r="AF39" s="6">
        <f t="shared" si="1"/>
        <v>86.666666666666671</v>
      </c>
    </row>
    <row r="40" spans="1:32" x14ac:dyDescent="0.25">
      <c r="A40" s="1">
        <v>35</v>
      </c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9"/>
      <c r="AE40" s="2"/>
      <c r="AF40" s="6">
        <f t="shared" si="1"/>
        <v>0</v>
      </c>
    </row>
    <row r="41" spans="1:32" x14ac:dyDescent="0.25">
      <c r="A41" s="1">
        <v>36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E41" s="2"/>
      <c r="AF41" s="6">
        <f t="shared" si="1"/>
        <v>0</v>
      </c>
    </row>
    <row r="42" spans="1:32" x14ac:dyDescent="0.25">
      <c r="A42" s="1">
        <v>37</v>
      </c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2"/>
      <c r="AF42" s="6">
        <f t="shared" si="1"/>
        <v>0</v>
      </c>
    </row>
    <row r="43" spans="1:32" x14ac:dyDescent="0.25">
      <c r="A43" s="1">
        <v>38</v>
      </c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2"/>
      <c r="AF43" s="6">
        <f t="shared" si="1"/>
        <v>0</v>
      </c>
    </row>
    <row r="44" spans="1:32" x14ac:dyDescent="0.25">
      <c r="A44" s="1">
        <v>39</v>
      </c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2"/>
      <c r="AF44" s="6">
        <f t="shared" si="1"/>
        <v>0</v>
      </c>
    </row>
    <row r="45" spans="1:32" x14ac:dyDescent="0.25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2"/>
      <c r="AF45" s="6">
        <f t="shared" si="1"/>
        <v>0</v>
      </c>
    </row>
    <row r="46" spans="1:32" x14ac:dyDescent="0.25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9"/>
      <c r="AE46" s="2"/>
      <c r="AF46" s="6">
        <f t="shared" si="1"/>
        <v>0</v>
      </c>
    </row>
    <row r="47" spans="1:32" x14ac:dyDescent="0.25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9"/>
      <c r="AE47" s="2"/>
      <c r="AF47" s="6">
        <f t="shared" si="1"/>
        <v>0</v>
      </c>
    </row>
    <row r="48" spans="1:32" x14ac:dyDescent="0.25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9"/>
      <c r="AE48" s="2"/>
      <c r="AF48" s="6">
        <f t="shared" si="1"/>
        <v>0</v>
      </c>
    </row>
    <row r="49" spans="1:32" x14ac:dyDescent="0.25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9"/>
      <c r="AE49" s="2"/>
      <c r="AF49" s="6">
        <f t="shared" si="1"/>
        <v>0</v>
      </c>
    </row>
    <row r="50" spans="1:32" x14ac:dyDescent="0.25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9"/>
      <c r="AE50" s="2"/>
      <c r="AF50" s="6">
        <f t="shared" si="1"/>
        <v>0</v>
      </c>
    </row>
    <row r="51" spans="1:32" x14ac:dyDescent="0.25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9"/>
      <c r="AE51" s="2"/>
      <c r="AF51" s="6">
        <f t="shared" si="1"/>
        <v>0</v>
      </c>
    </row>
    <row r="52" spans="1:32" x14ac:dyDescent="0.25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9"/>
      <c r="AE52" s="2"/>
      <c r="AF52" s="6">
        <f t="shared" si="1"/>
        <v>0</v>
      </c>
    </row>
    <row r="53" spans="1:32" x14ac:dyDescent="0.25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9"/>
      <c r="AE53" s="2"/>
      <c r="AF53" s="6">
        <f t="shared" si="1"/>
        <v>0</v>
      </c>
    </row>
    <row r="54" spans="1:32" x14ac:dyDescent="0.25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9"/>
      <c r="AE54" s="2"/>
      <c r="AF54" s="6">
        <f t="shared" si="1"/>
        <v>0</v>
      </c>
    </row>
    <row r="55" spans="1:32" x14ac:dyDescent="0.25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9"/>
      <c r="AE55" s="2"/>
      <c r="AF55" s="6">
        <f t="shared" si="1"/>
        <v>0</v>
      </c>
    </row>
    <row r="56" spans="1:32" x14ac:dyDescent="0.25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9"/>
      <c r="AE56" s="2"/>
      <c r="AF56" s="6">
        <f t="shared" si="1"/>
        <v>0</v>
      </c>
    </row>
    <row r="57" spans="1:32" x14ac:dyDescent="0.25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2"/>
      <c r="AF57" s="6">
        <f t="shared" ref="AF57:AF88" si="2">AD57/$AF$1*100</f>
        <v>0</v>
      </c>
    </row>
    <row r="58" spans="1:32" x14ac:dyDescent="0.25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>
        <f t="shared" si="2"/>
        <v>0</v>
      </c>
    </row>
    <row r="59" spans="1:32" x14ac:dyDescent="0.25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>
        <f t="shared" si="2"/>
        <v>0</v>
      </c>
    </row>
    <row r="60" spans="1:32" x14ac:dyDescent="0.25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>
        <f t="shared" si="2"/>
        <v>0</v>
      </c>
    </row>
    <row r="61" spans="1:32" x14ac:dyDescent="0.25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>
        <f t="shared" si="2"/>
        <v>0</v>
      </c>
    </row>
    <row r="62" spans="1:32" x14ac:dyDescent="0.25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>
        <f t="shared" si="2"/>
        <v>0</v>
      </c>
    </row>
    <row r="63" spans="1:32" x14ac:dyDescent="0.25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>
        <f t="shared" si="2"/>
        <v>0</v>
      </c>
    </row>
    <row r="64" spans="1:32" x14ac:dyDescent="0.25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>
        <f t="shared" si="2"/>
        <v>0</v>
      </c>
    </row>
    <row r="65" spans="1:32" x14ac:dyDescent="0.25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>
        <f t="shared" si="2"/>
        <v>0</v>
      </c>
    </row>
    <row r="66" spans="1:32" x14ac:dyDescent="0.25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>
        <f t="shared" si="2"/>
        <v>0</v>
      </c>
    </row>
    <row r="67" spans="1:32" x14ac:dyDescent="0.25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>
        <f t="shared" si="2"/>
        <v>0</v>
      </c>
    </row>
    <row r="68" spans="1:32" x14ac:dyDescent="0.25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>
        <f t="shared" si="2"/>
        <v>0</v>
      </c>
    </row>
    <row r="69" spans="1:32" x14ac:dyDescent="0.25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>
        <f t="shared" si="2"/>
        <v>0</v>
      </c>
    </row>
    <row r="70" spans="1:32" x14ac:dyDescent="0.25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>
        <f t="shared" si="2"/>
        <v>0</v>
      </c>
    </row>
    <row r="71" spans="1:32" x14ac:dyDescent="0.25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>
        <f t="shared" si="2"/>
        <v>0</v>
      </c>
    </row>
    <row r="72" spans="1:32" x14ac:dyDescent="0.25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>
        <f t="shared" si="2"/>
        <v>0</v>
      </c>
    </row>
    <row r="73" spans="1:32" x14ac:dyDescent="0.25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>
        <f t="shared" si="2"/>
        <v>0</v>
      </c>
    </row>
    <row r="74" spans="1:32" x14ac:dyDescent="0.25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>
        <f t="shared" si="2"/>
        <v>0</v>
      </c>
    </row>
    <row r="75" spans="1:32" x14ac:dyDescent="0.25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>
        <f t="shared" si="2"/>
        <v>0</v>
      </c>
    </row>
    <row r="76" spans="1:32" x14ac:dyDescent="0.25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>
        <f t="shared" si="2"/>
        <v>0</v>
      </c>
    </row>
    <row r="77" spans="1:32" x14ac:dyDescent="0.25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>
        <f t="shared" si="2"/>
        <v>0</v>
      </c>
    </row>
    <row r="78" spans="1:32" x14ac:dyDescent="0.25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>
        <f t="shared" si="2"/>
        <v>0</v>
      </c>
    </row>
    <row r="79" spans="1:32" x14ac:dyDescent="0.25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>
        <f t="shared" si="2"/>
        <v>0</v>
      </c>
    </row>
    <row r="80" spans="1:32" x14ac:dyDescent="0.25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>
        <f t="shared" si="2"/>
        <v>0</v>
      </c>
    </row>
    <row r="81" spans="1:32" x14ac:dyDescent="0.25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>
        <f t="shared" si="2"/>
        <v>0</v>
      </c>
    </row>
    <row r="82" spans="1:32" x14ac:dyDescent="0.25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>
        <f t="shared" si="2"/>
        <v>0</v>
      </c>
    </row>
    <row r="83" spans="1:32" x14ac:dyDescent="0.25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>
        <f t="shared" si="2"/>
        <v>0</v>
      </c>
    </row>
    <row r="84" spans="1:32" x14ac:dyDescent="0.25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>
        <f t="shared" si="2"/>
        <v>0</v>
      </c>
    </row>
    <row r="85" spans="1:32" x14ac:dyDescent="0.25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>
        <f t="shared" si="2"/>
        <v>0</v>
      </c>
    </row>
    <row r="86" spans="1:32" x14ac:dyDescent="0.25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>
        <f t="shared" si="2"/>
        <v>0</v>
      </c>
    </row>
    <row r="87" spans="1:32" x14ac:dyDescent="0.25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>
        <f t="shared" si="2"/>
        <v>0</v>
      </c>
    </row>
    <row r="88" spans="1:32" x14ac:dyDescent="0.25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>
        <f t="shared" si="2"/>
        <v>0</v>
      </c>
    </row>
    <row r="89" spans="1:32" x14ac:dyDescent="0.25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>
        <f t="shared" ref="AF89:AF137" si="3">AD89/$AF$1*100</f>
        <v>0</v>
      </c>
    </row>
    <row r="90" spans="1:32" x14ac:dyDescent="0.25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>
        <f t="shared" si="3"/>
        <v>0</v>
      </c>
    </row>
    <row r="91" spans="1:32" x14ac:dyDescent="0.25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>
        <f t="shared" si="3"/>
        <v>0</v>
      </c>
    </row>
    <row r="92" spans="1:32" x14ac:dyDescent="0.25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>
        <f t="shared" si="3"/>
        <v>0</v>
      </c>
    </row>
    <row r="93" spans="1:32" x14ac:dyDescent="0.25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>
        <f t="shared" si="3"/>
        <v>0</v>
      </c>
    </row>
    <row r="94" spans="1:32" x14ac:dyDescent="0.25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>
        <f t="shared" si="3"/>
        <v>0</v>
      </c>
    </row>
    <row r="95" spans="1:32" x14ac:dyDescent="0.25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>
        <f t="shared" si="3"/>
        <v>0</v>
      </c>
    </row>
    <row r="96" spans="1:32" x14ac:dyDescent="0.25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>
        <f t="shared" si="3"/>
        <v>0</v>
      </c>
    </row>
    <row r="97" spans="1:32" x14ac:dyDescent="0.25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>
        <f t="shared" si="3"/>
        <v>0</v>
      </c>
    </row>
    <row r="98" spans="1:32" x14ac:dyDescent="0.25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>
        <f t="shared" si="3"/>
        <v>0</v>
      </c>
    </row>
    <row r="99" spans="1:32" x14ac:dyDescent="0.25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>
        <f t="shared" si="3"/>
        <v>0</v>
      </c>
    </row>
    <row r="100" spans="1:32" x14ac:dyDescent="0.25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>
        <f t="shared" si="3"/>
        <v>0</v>
      </c>
    </row>
    <row r="101" spans="1:32" x14ac:dyDescent="0.25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>
        <f t="shared" si="3"/>
        <v>0</v>
      </c>
    </row>
    <row r="102" spans="1:32" x14ac:dyDescent="0.25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>
        <f t="shared" si="3"/>
        <v>0</v>
      </c>
    </row>
    <row r="103" spans="1:32" x14ac:dyDescent="0.25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>
        <f t="shared" si="3"/>
        <v>0</v>
      </c>
    </row>
    <row r="104" spans="1:32" x14ac:dyDescent="0.25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7"/>
      <c r="AE104" s="2"/>
      <c r="AF104" s="6">
        <f t="shared" ref="AF104:AF135" si="4">AD104/$AF$1*100</f>
        <v>0</v>
      </c>
    </row>
    <row r="105" spans="1:32" x14ac:dyDescent="0.25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7"/>
      <c r="AE105" s="2"/>
      <c r="AF105" s="6">
        <f t="shared" si="4"/>
        <v>0</v>
      </c>
    </row>
    <row r="106" spans="1:32" x14ac:dyDescent="0.25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7"/>
      <c r="AE106" s="2"/>
      <c r="AF106" s="6">
        <f t="shared" si="4"/>
        <v>0</v>
      </c>
    </row>
    <row r="107" spans="1:32" x14ac:dyDescent="0.25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7"/>
      <c r="AE107" s="2"/>
      <c r="AF107" s="6">
        <f t="shared" si="4"/>
        <v>0</v>
      </c>
    </row>
    <row r="108" spans="1:32" x14ac:dyDescent="0.25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7"/>
      <c r="AE108" s="2"/>
      <c r="AF108" s="6">
        <f t="shared" si="4"/>
        <v>0</v>
      </c>
    </row>
    <row r="109" spans="1:32" x14ac:dyDescent="0.25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7"/>
      <c r="AE109" s="2"/>
      <c r="AF109" s="6">
        <f t="shared" si="4"/>
        <v>0</v>
      </c>
    </row>
    <row r="110" spans="1:32" x14ac:dyDescent="0.25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7"/>
      <c r="AE110" s="2"/>
      <c r="AF110" s="6">
        <f t="shared" si="4"/>
        <v>0</v>
      </c>
    </row>
    <row r="111" spans="1:32" x14ac:dyDescent="0.25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7"/>
      <c r="AE111" s="2"/>
      <c r="AF111" s="6">
        <f t="shared" si="4"/>
        <v>0</v>
      </c>
    </row>
    <row r="112" spans="1:32" x14ac:dyDescent="0.25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7"/>
      <c r="AE112" s="2"/>
      <c r="AF112" s="6">
        <f t="shared" si="4"/>
        <v>0</v>
      </c>
    </row>
    <row r="113" spans="1:32" x14ac:dyDescent="0.25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7"/>
      <c r="AE113" s="2"/>
      <c r="AF113" s="6">
        <f t="shared" si="4"/>
        <v>0</v>
      </c>
    </row>
    <row r="114" spans="1:32" x14ac:dyDescent="0.25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7"/>
      <c r="AE114" s="2"/>
      <c r="AF114" s="6">
        <f t="shared" si="4"/>
        <v>0</v>
      </c>
    </row>
    <row r="115" spans="1:32" x14ac:dyDescent="0.25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7"/>
      <c r="AE115" s="2"/>
      <c r="AF115" s="6">
        <f t="shared" si="4"/>
        <v>0</v>
      </c>
    </row>
    <row r="116" spans="1:32" x14ac:dyDescent="0.25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7"/>
      <c r="AE116" s="2"/>
      <c r="AF116" s="6">
        <f t="shared" si="4"/>
        <v>0</v>
      </c>
    </row>
    <row r="117" spans="1:32" x14ac:dyDescent="0.25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7"/>
      <c r="AE117" s="2"/>
      <c r="AF117" s="6">
        <f t="shared" si="4"/>
        <v>0</v>
      </c>
    </row>
    <row r="118" spans="1:32" x14ac:dyDescent="0.25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7"/>
      <c r="AE118" s="2"/>
      <c r="AF118" s="6">
        <f t="shared" si="4"/>
        <v>0</v>
      </c>
    </row>
    <row r="119" spans="1:32" x14ac:dyDescent="0.25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7"/>
      <c r="AE119" s="2"/>
      <c r="AF119" s="6">
        <f t="shared" si="4"/>
        <v>0</v>
      </c>
    </row>
    <row r="120" spans="1:32" x14ac:dyDescent="0.25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7"/>
      <c r="AE120" s="2"/>
      <c r="AF120" s="6">
        <f t="shared" si="4"/>
        <v>0</v>
      </c>
    </row>
    <row r="121" spans="1:32" x14ac:dyDescent="0.25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7"/>
      <c r="AE121" s="2"/>
      <c r="AF121" s="6">
        <f t="shared" si="4"/>
        <v>0</v>
      </c>
    </row>
    <row r="122" spans="1:32" x14ac:dyDescent="0.25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7"/>
      <c r="AE122" s="2"/>
      <c r="AF122" s="6">
        <f t="shared" si="4"/>
        <v>0</v>
      </c>
    </row>
    <row r="123" spans="1:32" x14ac:dyDescent="0.25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7"/>
      <c r="AE123" s="2"/>
      <c r="AF123" s="6">
        <f t="shared" si="4"/>
        <v>0</v>
      </c>
    </row>
    <row r="124" spans="1:32" x14ac:dyDescent="0.25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7"/>
      <c r="AE124" s="2"/>
      <c r="AF124" s="6">
        <f t="shared" si="4"/>
        <v>0</v>
      </c>
    </row>
    <row r="125" spans="1:32" x14ac:dyDescent="0.25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7"/>
      <c r="AE125" s="2"/>
      <c r="AF125" s="6">
        <f t="shared" si="4"/>
        <v>0</v>
      </c>
    </row>
    <row r="126" spans="1:32" x14ac:dyDescent="0.25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7"/>
      <c r="AE126" s="2"/>
      <c r="AF126" s="6">
        <f t="shared" si="4"/>
        <v>0</v>
      </c>
    </row>
    <row r="127" spans="1:32" x14ac:dyDescent="0.25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7"/>
      <c r="AE127" s="2"/>
      <c r="AF127" s="6">
        <f t="shared" si="4"/>
        <v>0</v>
      </c>
    </row>
    <row r="128" spans="1:32" x14ac:dyDescent="0.25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7"/>
      <c r="AE128" s="2"/>
      <c r="AF128" s="6">
        <f t="shared" si="4"/>
        <v>0</v>
      </c>
    </row>
    <row r="129" spans="1:32" x14ac:dyDescent="0.25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7"/>
      <c r="AE129" s="2"/>
      <c r="AF129" s="6">
        <f t="shared" si="4"/>
        <v>0</v>
      </c>
    </row>
    <row r="130" spans="1:32" x14ac:dyDescent="0.25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7"/>
      <c r="AE130" s="2"/>
      <c r="AF130" s="6">
        <f t="shared" si="4"/>
        <v>0</v>
      </c>
    </row>
    <row r="131" spans="1:32" x14ac:dyDescent="0.25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7"/>
      <c r="AE131" s="2"/>
      <c r="AF131" s="6">
        <f t="shared" si="4"/>
        <v>0</v>
      </c>
    </row>
    <row r="132" spans="1:32" x14ac:dyDescent="0.25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7"/>
      <c r="AE132" s="2"/>
      <c r="AF132" s="6">
        <f t="shared" si="4"/>
        <v>0</v>
      </c>
    </row>
    <row r="133" spans="1:32" x14ac:dyDescent="0.25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7"/>
      <c r="AE133" s="2"/>
      <c r="AF133" s="6">
        <f t="shared" si="4"/>
        <v>0</v>
      </c>
    </row>
    <row r="134" spans="1:32" x14ac:dyDescent="0.25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7"/>
      <c r="AE134" s="2"/>
      <c r="AF134" s="6">
        <f t="shared" si="4"/>
        <v>0</v>
      </c>
    </row>
    <row r="135" spans="1:32" x14ac:dyDescent="0.25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7"/>
      <c r="AE135" s="2"/>
      <c r="AF135" s="6">
        <f t="shared" si="4"/>
        <v>0</v>
      </c>
    </row>
    <row r="136" spans="1:32" x14ac:dyDescent="0.25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>
        <f t="shared" si="3"/>
        <v>0</v>
      </c>
    </row>
    <row r="137" spans="1:32" x14ac:dyDescent="0.25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>
        <f t="shared" si="3"/>
        <v>0</v>
      </c>
    </row>
    <row r="138" spans="1:32" x14ac:dyDescent="0.25">
      <c r="A138" s="1"/>
      <c r="B138" s="1"/>
      <c r="C138" s="2"/>
      <c r="D138" s="2"/>
      <c r="E138" s="7">
        <f t="shared" ref="E138:K138" si="5">AVERAGE(E6:E137)/E1*100</f>
        <v>80.882352941176478</v>
      </c>
      <c r="F138" s="7">
        <f t="shared" si="5"/>
        <v>84.375</v>
      </c>
      <c r="G138" s="7">
        <f t="shared" si="5"/>
        <v>38.70967741935484</v>
      </c>
      <c r="H138" s="7">
        <f t="shared" si="5"/>
        <v>39.583333333333329</v>
      </c>
      <c r="I138" s="7">
        <f t="shared" si="5"/>
        <v>77.41935483870968</v>
      </c>
      <c r="J138" s="7">
        <f t="shared" si="5"/>
        <v>30.434782608695656</v>
      </c>
      <c r="K138" s="7">
        <f t="shared" si="5"/>
        <v>54.166666666666664</v>
      </c>
      <c r="L138" s="7" t="e">
        <f t="shared" ref="L138:AC138" si="6">AVERAGE(L6:L137)/L1*100</f>
        <v>#DIV/0!</v>
      </c>
      <c r="M138" s="7" t="e">
        <f t="shared" si="6"/>
        <v>#DIV/0!</v>
      </c>
      <c r="N138" s="7" t="e">
        <f t="shared" si="6"/>
        <v>#DIV/0!</v>
      </c>
      <c r="O138" s="7" t="e">
        <f t="shared" si="6"/>
        <v>#DIV/0!</v>
      </c>
      <c r="P138" s="7" t="e">
        <f t="shared" si="6"/>
        <v>#DIV/0!</v>
      </c>
      <c r="Q138" s="7" t="e">
        <f t="shared" si="6"/>
        <v>#DIV/0!</v>
      </c>
      <c r="R138" s="7" t="e">
        <f t="shared" si="6"/>
        <v>#DIV/0!</v>
      </c>
      <c r="S138" s="7" t="e">
        <f t="shared" si="6"/>
        <v>#DIV/0!</v>
      </c>
      <c r="T138" s="7" t="e">
        <f t="shared" si="6"/>
        <v>#DIV/0!</v>
      </c>
      <c r="U138" s="7" t="e">
        <f t="shared" si="6"/>
        <v>#DIV/0!</v>
      </c>
      <c r="V138" s="7" t="e">
        <f t="shared" si="6"/>
        <v>#DIV/0!</v>
      </c>
      <c r="W138" s="7" t="e">
        <f t="shared" si="6"/>
        <v>#DIV/0!</v>
      </c>
      <c r="X138" s="7" t="e">
        <f t="shared" si="6"/>
        <v>#DIV/0!</v>
      </c>
      <c r="Y138" s="7" t="e">
        <f t="shared" si="6"/>
        <v>#DIV/0!</v>
      </c>
      <c r="Z138" s="7" t="e">
        <f t="shared" si="6"/>
        <v>#DIV/0!</v>
      </c>
      <c r="AA138" s="7" t="e">
        <f t="shared" si="6"/>
        <v>#DIV/0!</v>
      </c>
      <c r="AB138" s="7" t="e">
        <f t="shared" si="6"/>
        <v>#DIV/0!</v>
      </c>
      <c r="AC138" s="7" t="e">
        <f t="shared" si="6"/>
        <v>#DIV/0!</v>
      </c>
      <c r="AD138" s="36">
        <f>AVERAGE(AD6:AD137)</f>
        <v>6.8529411764705879</v>
      </c>
      <c r="AE138" s="36">
        <f>AVERAGE(AE6:AE137)</f>
        <v>3.4705882352941178</v>
      </c>
      <c r="AF138" s="36">
        <f>AVERAGE(AF6:AF137)</f>
        <v>11.767676767676763</v>
      </c>
    </row>
    <row r="139" spans="1:32" s="28" customFormat="1" x14ac:dyDescent="0.25">
      <c r="C139" s="37"/>
      <c r="D139" s="37"/>
      <c r="AD139" s="38"/>
      <c r="AE139" s="37"/>
    </row>
    <row r="140" spans="1:32" x14ac:dyDescent="0.25">
      <c r="E140" s="14">
        <v>34</v>
      </c>
      <c r="AD140" s="82" t="s">
        <v>10</v>
      </c>
      <c r="AE140" s="83"/>
    </row>
    <row r="141" spans="1:32" x14ac:dyDescent="0.25">
      <c r="E141" s="2">
        <f t="shared" ref="E141:K141" si="7">COUNTIF(E6:E137,E1)/$E$140</f>
        <v>0.76470588235294112</v>
      </c>
      <c r="F141" s="2">
        <f t="shared" si="7"/>
        <v>0.79411764705882348</v>
      </c>
      <c r="G141" s="2">
        <f t="shared" si="7"/>
        <v>8.8235294117647065E-2</v>
      </c>
      <c r="H141" s="2">
        <f t="shared" si="7"/>
        <v>0.14705882352941177</v>
      </c>
      <c r="I141" s="2">
        <f t="shared" si="7"/>
        <v>0.70588235294117652</v>
      </c>
      <c r="J141" s="2">
        <f t="shared" si="7"/>
        <v>8.8235294117647065E-2</v>
      </c>
      <c r="K141" s="2">
        <f t="shared" si="7"/>
        <v>8.8235294117647065E-2</v>
      </c>
      <c r="L141" s="2">
        <f t="shared" ref="L141:AC141" si="8">COUNTIF(L6:L137,L1)/$E$140</f>
        <v>0</v>
      </c>
      <c r="M141" s="2">
        <f t="shared" si="8"/>
        <v>0</v>
      </c>
      <c r="N141" s="2">
        <f t="shared" si="8"/>
        <v>0</v>
      </c>
      <c r="O141" s="2">
        <f t="shared" si="8"/>
        <v>0</v>
      </c>
      <c r="P141" s="2">
        <f t="shared" si="8"/>
        <v>0</v>
      </c>
      <c r="Q141" s="2">
        <f t="shared" si="8"/>
        <v>0</v>
      </c>
      <c r="R141" s="2">
        <f t="shared" si="8"/>
        <v>0</v>
      </c>
      <c r="S141" s="2">
        <f t="shared" si="8"/>
        <v>0</v>
      </c>
      <c r="T141" s="2">
        <f t="shared" si="8"/>
        <v>0</v>
      </c>
      <c r="U141" s="2">
        <f t="shared" si="8"/>
        <v>0</v>
      </c>
      <c r="V141" s="2">
        <f t="shared" si="8"/>
        <v>0</v>
      </c>
      <c r="W141" s="2">
        <f t="shared" si="8"/>
        <v>0</v>
      </c>
      <c r="X141" s="2">
        <f t="shared" si="8"/>
        <v>0</v>
      </c>
      <c r="Y141" s="2">
        <f t="shared" si="8"/>
        <v>0</v>
      </c>
      <c r="Z141" s="2">
        <f t="shared" si="8"/>
        <v>0</v>
      </c>
      <c r="AA141" s="2">
        <f t="shared" si="8"/>
        <v>0</v>
      </c>
      <c r="AB141" s="2">
        <f t="shared" si="8"/>
        <v>0</v>
      </c>
      <c r="AC141" s="2">
        <f t="shared" si="8"/>
        <v>0</v>
      </c>
      <c r="AD141" s="82" t="s">
        <v>11</v>
      </c>
      <c r="AE141" s="83"/>
    </row>
    <row r="142" spans="1:32" x14ac:dyDescent="0.25">
      <c r="E142" s="2">
        <f t="shared" ref="E142:K142" si="9">$E$140-E141-E144-E143</f>
        <v>28.235294117647058</v>
      </c>
      <c r="F142" s="2">
        <f t="shared" si="9"/>
        <v>28.205882352941174</v>
      </c>
      <c r="G142" s="2">
        <f t="shared" si="9"/>
        <v>24.911764705882355</v>
      </c>
      <c r="H142" s="2">
        <f t="shared" si="9"/>
        <v>24.852941176470587</v>
      </c>
      <c r="I142" s="2">
        <f t="shared" si="9"/>
        <v>26.294117647058826</v>
      </c>
      <c r="J142" s="2">
        <f t="shared" si="9"/>
        <v>21.911764705882355</v>
      </c>
      <c r="K142" s="2">
        <f t="shared" si="9"/>
        <v>32.911764705882355</v>
      </c>
      <c r="L142" s="2">
        <f t="shared" ref="L142:AC142" si="10">$E$140-L141-L144-L143</f>
        <v>34</v>
      </c>
      <c r="M142" s="2">
        <f t="shared" si="10"/>
        <v>34</v>
      </c>
      <c r="N142" s="2">
        <f t="shared" si="10"/>
        <v>34</v>
      </c>
      <c r="O142" s="2">
        <f t="shared" si="10"/>
        <v>34</v>
      </c>
      <c r="P142" s="2">
        <f t="shared" si="10"/>
        <v>34</v>
      </c>
      <c r="Q142" s="2">
        <f t="shared" ref="Q142:AA142" si="11">$E$140-Q141-Q144-Q143</f>
        <v>34</v>
      </c>
      <c r="R142" s="2">
        <f t="shared" si="11"/>
        <v>34</v>
      </c>
      <c r="S142" s="2">
        <f t="shared" si="11"/>
        <v>34</v>
      </c>
      <c r="T142" s="2">
        <f t="shared" si="11"/>
        <v>34</v>
      </c>
      <c r="U142" s="2">
        <f t="shared" si="11"/>
        <v>34</v>
      </c>
      <c r="V142" s="2">
        <f t="shared" si="11"/>
        <v>34</v>
      </c>
      <c r="W142" s="2">
        <f t="shared" si="11"/>
        <v>34</v>
      </c>
      <c r="X142" s="2">
        <f t="shared" si="11"/>
        <v>34</v>
      </c>
      <c r="Y142" s="2">
        <f t="shared" si="11"/>
        <v>34</v>
      </c>
      <c r="Z142" s="2">
        <f t="shared" si="11"/>
        <v>34</v>
      </c>
      <c r="AA142" s="2">
        <f t="shared" si="11"/>
        <v>34</v>
      </c>
      <c r="AB142" s="2">
        <f t="shared" si="10"/>
        <v>34</v>
      </c>
      <c r="AC142" s="39">
        <f t="shared" si="10"/>
        <v>34</v>
      </c>
      <c r="AD142" s="82" t="s">
        <v>12</v>
      </c>
      <c r="AE142" s="83"/>
    </row>
    <row r="143" spans="1:32" x14ac:dyDescent="0.25">
      <c r="E143" s="2">
        <f t="shared" ref="E143:K143" si="12">COUNTIF(E6:E137,"=N  ")</f>
        <v>0</v>
      </c>
      <c r="F143" s="2">
        <f t="shared" si="12"/>
        <v>0</v>
      </c>
      <c r="G143" s="2">
        <f t="shared" si="12"/>
        <v>0</v>
      </c>
      <c r="H143" s="2">
        <f t="shared" si="12"/>
        <v>0</v>
      </c>
      <c r="I143" s="2">
        <f t="shared" si="12"/>
        <v>0</v>
      </c>
      <c r="J143" s="2">
        <f t="shared" si="12"/>
        <v>0</v>
      </c>
      <c r="K143" s="2">
        <f t="shared" si="12"/>
        <v>0</v>
      </c>
      <c r="L143" s="2">
        <f t="shared" ref="L143:AC143" si="13">COUNTIF(L6:L137,"=N  ")</f>
        <v>0</v>
      </c>
      <c r="M143" s="2">
        <f t="shared" si="13"/>
        <v>0</v>
      </c>
      <c r="N143" s="2">
        <f t="shared" si="13"/>
        <v>0</v>
      </c>
      <c r="O143" s="2">
        <f t="shared" si="13"/>
        <v>0</v>
      </c>
      <c r="P143" s="2">
        <f t="shared" si="13"/>
        <v>0</v>
      </c>
      <c r="Q143" s="2">
        <f t="shared" si="13"/>
        <v>0</v>
      </c>
      <c r="R143" s="2">
        <f t="shared" si="13"/>
        <v>0</v>
      </c>
      <c r="S143" s="2">
        <f t="shared" si="13"/>
        <v>0</v>
      </c>
      <c r="T143" s="2">
        <f t="shared" si="13"/>
        <v>0</v>
      </c>
      <c r="U143" s="2">
        <f t="shared" si="13"/>
        <v>0</v>
      </c>
      <c r="V143" s="2">
        <f t="shared" si="13"/>
        <v>0</v>
      </c>
      <c r="W143" s="2">
        <f t="shared" si="13"/>
        <v>0</v>
      </c>
      <c r="X143" s="2">
        <f t="shared" si="13"/>
        <v>0</v>
      </c>
      <c r="Y143" s="2">
        <f t="shared" si="13"/>
        <v>0</v>
      </c>
      <c r="Z143" s="2">
        <f t="shared" si="13"/>
        <v>0</v>
      </c>
      <c r="AA143" s="2">
        <f t="shared" si="13"/>
        <v>0</v>
      </c>
      <c r="AB143" s="2">
        <f t="shared" si="13"/>
        <v>0</v>
      </c>
      <c r="AC143" s="39">
        <f t="shared" si="13"/>
        <v>0</v>
      </c>
      <c r="AD143" s="82" t="s">
        <v>9</v>
      </c>
      <c r="AE143" s="83"/>
    </row>
    <row r="144" spans="1:32" x14ac:dyDescent="0.25">
      <c r="E144" s="2">
        <f t="shared" ref="E144:K144" si="14">COUNTIF(E6:E137,"=0")</f>
        <v>5</v>
      </c>
      <c r="F144" s="2">
        <f t="shared" si="14"/>
        <v>5</v>
      </c>
      <c r="G144" s="2">
        <f t="shared" si="14"/>
        <v>9</v>
      </c>
      <c r="H144" s="2">
        <f t="shared" si="14"/>
        <v>9</v>
      </c>
      <c r="I144" s="2">
        <f t="shared" si="14"/>
        <v>7</v>
      </c>
      <c r="J144" s="2">
        <f t="shared" si="14"/>
        <v>12</v>
      </c>
      <c r="K144" s="2">
        <f t="shared" si="14"/>
        <v>1</v>
      </c>
      <c r="L144" s="2">
        <f t="shared" ref="L144:AC144" si="15">COUNTIF(L6:L137,"=0")</f>
        <v>0</v>
      </c>
      <c r="M144" s="2">
        <f t="shared" si="15"/>
        <v>0</v>
      </c>
      <c r="N144" s="2">
        <f t="shared" si="15"/>
        <v>0</v>
      </c>
      <c r="O144" s="2">
        <f t="shared" si="15"/>
        <v>0</v>
      </c>
      <c r="P144" s="2">
        <f t="shared" si="15"/>
        <v>0</v>
      </c>
      <c r="Q144" s="2">
        <f t="shared" ref="Q144:AA144" si="16">COUNTIF(Q6:Q137,"=0")</f>
        <v>0</v>
      </c>
      <c r="R144" s="2">
        <f t="shared" si="16"/>
        <v>0</v>
      </c>
      <c r="S144" s="2">
        <f t="shared" si="16"/>
        <v>0</v>
      </c>
      <c r="T144" s="2">
        <f t="shared" si="16"/>
        <v>0</v>
      </c>
      <c r="U144" s="2">
        <f t="shared" si="16"/>
        <v>0</v>
      </c>
      <c r="V144" s="2">
        <f t="shared" si="16"/>
        <v>0</v>
      </c>
      <c r="W144" s="2">
        <f t="shared" si="16"/>
        <v>0</v>
      </c>
      <c r="X144" s="2">
        <f t="shared" si="16"/>
        <v>0</v>
      </c>
      <c r="Y144" s="2">
        <f t="shared" si="16"/>
        <v>0</v>
      </c>
      <c r="Z144" s="2">
        <f t="shared" si="16"/>
        <v>0</v>
      </c>
      <c r="AA144" s="2">
        <f t="shared" si="16"/>
        <v>0</v>
      </c>
      <c r="AB144" s="2">
        <f t="shared" si="15"/>
        <v>0</v>
      </c>
      <c r="AC144" s="39">
        <f t="shared" si="15"/>
        <v>0</v>
      </c>
      <c r="AD144" s="82" t="s">
        <v>8</v>
      </c>
      <c r="AE144" s="83"/>
    </row>
    <row r="147" spans="3:32" x14ac:dyDescent="0.25">
      <c r="C147"/>
      <c r="D147"/>
      <c r="AC147" s="32"/>
      <c r="AD147" s="32" t="s">
        <v>13</v>
      </c>
      <c r="AE147" s="14">
        <f>COUNTIF(AE6:AE137,"=2")</f>
        <v>0</v>
      </c>
      <c r="AF147" s="15">
        <f>AE147/$E$140*100</f>
        <v>0</v>
      </c>
    </row>
    <row r="148" spans="3:32" x14ac:dyDescent="0.25">
      <c r="C148"/>
      <c r="D148"/>
      <c r="AC148" s="33"/>
      <c r="AD148" s="33" t="s">
        <v>14</v>
      </c>
      <c r="AE148" s="8">
        <f>COUNTIF(AE6:AE137,"=3")</f>
        <v>20</v>
      </c>
      <c r="AF148" s="13">
        <f>AE148/$E$140*100</f>
        <v>58.82352941176471</v>
      </c>
    </row>
    <row r="149" spans="3:32" x14ac:dyDescent="0.25">
      <c r="C149"/>
      <c r="D149"/>
      <c r="AC149" s="34"/>
      <c r="AD149" s="34" t="s">
        <v>15</v>
      </c>
      <c r="AE149" s="11">
        <f>COUNTIF(AE6:AE137,"=4")</f>
        <v>12</v>
      </c>
      <c r="AF149" s="12">
        <f>AE149/$E$140*100</f>
        <v>35.294117647058826</v>
      </c>
    </row>
    <row r="150" spans="3:32" x14ac:dyDescent="0.25">
      <c r="C150"/>
      <c r="D150"/>
      <c r="AC150" s="35"/>
      <c r="AD150" s="35" t="s">
        <v>16</v>
      </c>
      <c r="AE150" s="9">
        <f>COUNTIF(AE6:AE137,"=5")</f>
        <v>2</v>
      </c>
      <c r="AF150" s="10">
        <f>AE150/$E$140*100</f>
        <v>5.8823529411764701</v>
      </c>
    </row>
    <row r="152" spans="3:32" x14ac:dyDescent="0.25">
      <c r="C152"/>
      <c r="D152"/>
      <c r="E152" s="93" t="s">
        <v>52</v>
      </c>
      <c r="F152" s="94"/>
      <c r="G152" s="94"/>
      <c r="H152" s="94"/>
      <c r="I152" s="95"/>
      <c r="J152" s="68" t="s">
        <v>51</v>
      </c>
      <c r="K152" s="68" t="s">
        <v>50</v>
      </c>
      <c r="AB152" s="81" t="s">
        <v>53</v>
      </c>
      <c r="AC152" s="81"/>
      <c r="AD152" s="81"/>
      <c r="AE152" s="81"/>
      <c r="AF152" s="69">
        <f>COUNTIF(AF6:AF137,100)</f>
        <v>0</v>
      </c>
    </row>
    <row r="153" spans="3:32" x14ac:dyDescent="0.25">
      <c r="C153"/>
      <c r="D153"/>
      <c r="E153" s="80" t="s">
        <v>45</v>
      </c>
      <c r="F153" s="80"/>
      <c r="G153" s="80"/>
      <c r="H153" s="80"/>
      <c r="I153" s="80"/>
      <c r="J153" s="7">
        <f>COUNTIF(AF6:AF137,"&gt;=85")</f>
        <v>1</v>
      </c>
      <c r="K153" s="7">
        <f>J153/E140*100</f>
        <v>2.9411764705882351</v>
      </c>
      <c r="AB153" s="90" t="s">
        <v>17</v>
      </c>
      <c r="AC153" s="91"/>
      <c r="AD153" s="91"/>
      <c r="AE153" s="92"/>
      <c r="AF153" s="7">
        <f>SUM(AE148:AE150)/$E$140*100</f>
        <v>100</v>
      </c>
    </row>
    <row r="154" spans="3:32" x14ac:dyDescent="0.25">
      <c r="C154"/>
      <c r="D154"/>
      <c r="E154" s="80" t="s">
        <v>46</v>
      </c>
      <c r="F154" s="80"/>
      <c r="G154" s="80"/>
      <c r="H154" s="80"/>
      <c r="I154" s="80"/>
      <c r="J154" s="7">
        <f>COUNTIF(AF6:AF137,"&gt;=75")-J153</f>
        <v>1</v>
      </c>
      <c r="K154" s="7">
        <f>J154/E140*100</f>
        <v>2.9411764705882351</v>
      </c>
      <c r="AB154" s="90" t="s">
        <v>31</v>
      </c>
      <c r="AC154" s="91"/>
      <c r="AD154" s="91"/>
      <c r="AE154" s="92"/>
      <c r="AF154" s="7">
        <f>SUM(AE149:AE150)/$E$140*100</f>
        <v>41.17647058823529</v>
      </c>
    </row>
    <row r="155" spans="3:32" x14ac:dyDescent="0.25">
      <c r="C155"/>
      <c r="D155"/>
      <c r="E155" s="80" t="s">
        <v>47</v>
      </c>
      <c r="F155" s="80"/>
      <c r="G155" s="80"/>
      <c r="H155" s="80"/>
      <c r="I155" s="80"/>
      <c r="J155" s="7">
        <f>COUNTIF(AF6:AF137,"&gt;=65")-J154-J153</f>
        <v>5</v>
      </c>
      <c r="K155" s="7">
        <f>J155/E140*100</f>
        <v>14.705882352941178</v>
      </c>
      <c r="AB155" s="81" t="s">
        <v>28</v>
      </c>
      <c r="AC155" s="81"/>
      <c r="AD155" s="81"/>
      <c r="AE155" s="81"/>
      <c r="AF155" s="7">
        <f>AVERAGE(AD6:AD137)</f>
        <v>6.8529411764705879</v>
      </c>
    </row>
    <row r="156" spans="3:32" x14ac:dyDescent="0.25">
      <c r="C156"/>
      <c r="D156"/>
      <c r="E156" s="80" t="s">
        <v>48</v>
      </c>
      <c r="F156" s="80"/>
      <c r="G156" s="80"/>
      <c r="H156" s="80"/>
      <c r="I156" s="80"/>
      <c r="J156" s="7">
        <f>COUNTIF(AF6:AF137,"&gt;=50")-J155-J154-J153</f>
        <v>7</v>
      </c>
      <c r="K156" s="7">
        <f>J156/E140*100</f>
        <v>20.588235294117645</v>
      </c>
      <c r="AB156" s="81" t="s">
        <v>18</v>
      </c>
      <c r="AC156" s="81"/>
      <c r="AD156" s="81"/>
      <c r="AE156" s="81"/>
      <c r="AF156" s="7">
        <f>AVERAGE(AE6:AE137)</f>
        <v>3.4705882352941178</v>
      </c>
    </row>
    <row r="157" spans="3:32" x14ac:dyDescent="0.25">
      <c r="E157" s="80" t="s">
        <v>49</v>
      </c>
      <c r="F157" s="80"/>
      <c r="G157" s="80"/>
      <c r="H157" s="80"/>
      <c r="I157" s="80"/>
      <c r="J157" s="7">
        <f>COUNTIF(AF6:AF137,"&lt;50")</f>
        <v>118</v>
      </c>
      <c r="K157" s="7">
        <f>J157/E140*100</f>
        <v>347.05882352941177</v>
      </c>
      <c r="AB157" s="81" t="s">
        <v>44</v>
      </c>
      <c r="AC157" s="81"/>
      <c r="AD157" s="81"/>
      <c r="AE157" s="81"/>
      <c r="AF157" s="7">
        <f>AVERAGE(AF6:AF137)</f>
        <v>11.767676767676763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153:AE153"/>
    <mergeCell ref="AB154:AE154"/>
    <mergeCell ref="E152:I152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E157:I157"/>
    <mergeCell ref="E155:I155"/>
    <mergeCell ref="E156:I156"/>
    <mergeCell ref="E154:I154"/>
    <mergeCell ref="E153:I153"/>
  </mergeCells>
  <conditionalFormatting sqref="AE6:AE137">
    <cfRule type="cellIs" dxfId="24" priority="2" operator="equal">
      <formula>3</formula>
    </cfRule>
    <cfRule type="cellIs" dxfId="23" priority="3" operator="equal">
      <formula>4</formula>
    </cfRule>
    <cfRule type="cellIs" dxfId="22" priority="4" operator="equal">
      <formula>2</formula>
    </cfRule>
    <cfRule type="cellIs" dxfId="21" priority="5" operator="equal">
      <formula>5</formula>
    </cfRule>
  </conditionalFormatting>
  <conditionalFormatting sqref="E138:AC138">
    <cfRule type="cellIs" dxfId="2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4 AB138:AC138 E138:P138 E141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topLeftCell="A3" zoomScale="85" zoomScaleNormal="85" workbookViewId="0">
      <selection activeCell="F5" sqref="F5"/>
    </sheetView>
  </sheetViews>
  <sheetFormatPr defaultColWidth="9.140625" defaultRowHeight="12.75" x14ac:dyDescent="0.2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0" s="40" customFormat="1" x14ac:dyDescent="0.2">
      <c r="A1" s="50"/>
      <c r="B1" s="50"/>
      <c r="C1" s="50"/>
      <c r="G1" s="51"/>
      <c r="H1" s="96"/>
      <c r="I1" s="96"/>
      <c r="J1" s="96"/>
    </row>
    <row r="2" spans="1:10" s="53" customFormat="1" ht="72.75" x14ac:dyDescent="0.2">
      <c r="A2" s="41" t="s">
        <v>33</v>
      </c>
      <c r="B2" s="42" t="s">
        <v>41</v>
      </c>
      <c r="C2" s="45" t="s">
        <v>40</v>
      </c>
      <c r="D2" s="54" t="s">
        <v>37</v>
      </c>
      <c r="E2" s="52" t="s">
        <v>38</v>
      </c>
      <c r="F2" s="52" t="s">
        <v>39</v>
      </c>
      <c r="G2" s="27" t="s">
        <v>43</v>
      </c>
      <c r="H2" s="42" t="s">
        <v>57</v>
      </c>
      <c r="I2" s="42" t="s">
        <v>58</v>
      </c>
      <c r="J2" s="27" t="s">
        <v>34</v>
      </c>
    </row>
    <row r="3" spans="1:10" ht="25.5" x14ac:dyDescent="0.25">
      <c r="A3" s="42">
        <v>1</v>
      </c>
      <c r="B3" s="44" t="s">
        <v>60</v>
      </c>
      <c r="C3" s="45">
        <f>'1'!E1</f>
        <v>2</v>
      </c>
      <c r="D3" s="77">
        <v>80.88</v>
      </c>
      <c r="E3" s="77">
        <v>77.28</v>
      </c>
      <c r="F3" s="77">
        <v>72.47</v>
      </c>
      <c r="G3" s="46">
        <f>1-J3</f>
        <v>0.23529411764705888</v>
      </c>
      <c r="H3" s="55">
        <f>'5А'!AH2</f>
        <v>11</v>
      </c>
      <c r="I3" s="55">
        <f>'5Б'!P2</f>
        <v>15</v>
      </c>
      <c r="J3" s="47">
        <f>'1'!E141</f>
        <v>0.76470588235294112</v>
      </c>
    </row>
    <row r="4" spans="1:10" ht="15" x14ac:dyDescent="0.25">
      <c r="A4" s="42">
        <v>2</v>
      </c>
      <c r="B4" s="44" t="s">
        <v>61</v>
      </c>
      <c r="C4" s="45">
        <f>'1'!F1</f>
        <v>1</v>
      </c>
      <c r="D4" s="77">
        <v>79.41</v>
      </c>
      <c r="E4" s="77">
        <v>83.71</v>
      </c>
      <c r="F4" s="77">
        <v>79.34</v>
      </c>
      <c r="G4" s="46">
        <f t="shared" ref="G4:G9" si="0">1-J4</f>
        <v>0.20588235294117652</v>
      </c>
      <c r="H4" s="55">
        <f>'5А'!AI2</f>
        <v>11</v>
      </c>
      <c r="I4" s="55">
        <f>'5Б'!Q2</f>
        <v>16</v>
      </c>
      <c r="J4" s="47">
        <f>'1'!F141</f>
        <v>0.79411764705882348</v>
      </c>
    </row>
    <row r="5" spans="1:10" ht="51" x14ac:dyDescent="0.25">
      <c r="A5" s="42">
        <v>3</v>
      </c>
      <c r="B5" s="44" t="s">
        <v>62</v>
      </c>
      <c r="C5" s="45">
        <f>'1'!G1</f>
        <v>3</v>
      </c>
      <c r="D5" s="77">
        <v>35.29</v>
      </c>
      <c r="E5" s="77">
        <v>60.79</v>
      </c>
      <c r="F5" s="77">
        <v>54.83</v>
      </c>
      <c r="G5" s="46">
        <f t="shared" si="0"/>
        <v>0.91176470588235292</v>
      </c>
      <c r="H5" s="55">
        <f>'5А'!AJ2</f>
        <v>0</v>
      </c>
      <c r="I5" s="55">
        <f>'5Б'!R2</f>
        <v>3</v>
      </c>
      <c r="J5" s="47">
        <f>'1'!G141</f>
        <v>8.8235294117647065E-2</v>
      </c>
    </row>
    <row r="6" spans="1:10" ht="38.25" x14ac:dyDescent="0.25">
      <c r="A6" s="42">
        <v>4</v>
      </c>
      <c r="B6" s="44" t="s">
        <v>63</v>
      </c>
      <c r="C6" s="45">
        <f>'1'!H1</f>
        <v>3</v>
      </c>
      <c r="D6" s="77">
        <v>37.25</v>
      </c>
      <c r="E6" s="77">
        <v>50.42</v>
      </c>
      <c r="F6" s="77">
        <v>46.02</v>
      </c>
      <c r="G6" s="46">
        <f t="shared" si="0"/>
        <v>0.8529411764705882</v>
      </c>
      <c r="H6" s="55">
        <f>'5А'!AK2</f>
        <v>0</v>
      </c>
      <c r="I6" s="55">
        <f>'5Б'!S2</f>
        <v>5</v>
      </c>
      <c r="J6" s="47">
        <f>'1'!H141</f>
        <v>0.14705882352941177</v>
      </c>
    </row>
    <row r="7" spans="1:10" ht="51.75" x14ac:dyDescent="0.25">
      <c r="A7" s="42">
        <v>5</v>
      </c>
      <c r="B7" s="48" t="s">
        <v>64</v>
      </c>
      <c r="C7" s="49">
        <f>'1'!I1</f>
        <v>1</v>
      </c>
      <c r="D7" s="77">
        <v>70.59</v>
      </c>
      <c r="E7" s="77">
        <v>67.64</v>
      </c>
      <c r="F7" s="77">
        <v>61.69</v>
      </c>
      <c r="G7" s="46">
        <f t="shared" si="0"/>
        <v>0.29411764705882348</v>
      </c>
      <c r="H7" s="65">
        <f>'5А'!AL2</f>
        <v>11</v>
      </c>
      <c r="I7" s="55">
        <f>'5Б'!T2</f>
        <v>13</v>
      </c>
      <c r="J7" s="66">
        <f>'1'!I141</f>
        <v>0.70588235294117652</v>
      </c>
    </row>
    <row r="8" spans="1:10" ht="51.75" x14ac:dyDescent="0.25">
      <c r="A8" s="42">
        <v>6</v>
      </c>
      <c r="B8" s="48" t="s">
        <v>65</v>
      </c>
      <c r="C8" s="49">
        <f>'1'!J1</f>
        <v>2</v>
      </c>
      <c r="D8" s="77">
        <v>20.59</v>
      </c>
      <c r="E8" s="77">
        <v>35.32</v>
      </c>
      <c r="F8" s="77">
        <v>29.08</v>
      </c>
      <c r="G8" s="46">
        <f t="shared" si="0"/>
        <v>0.91176470588235292</v>
      </c>
      <c r="H8" s="65">
        <f>'5А'!AM2</f>
        <v>0</v>
      </c>
      <c r="I8" s="65">
        <f>'5Б'!U2</f>
        <v>3</v>
      </c>
      <c r="J8" s="66">
        <f>'1'!J141</f>
        <v>8.8235294117647065E-2</v>
      </c>
    </row>
    <row r="9" spans="1:10" ht="26.25" x14ac:dyDescent="0.25">
      <c r="A9" s="42">
        <v>7</v>
      </c>
      <c r="B9" s="48" t="s">
        <v>66</v>
      </c>
      <c r="C9" s="49">
        <f>'1'!K1</f>
        <v>3</v>
      </c>
      <c r="D9" s="77">
        <v>38.24</v>
      </c>
      <c r="E9" s="77">
        <v>55.62</v>
      </c>
      <c r="F9" s="77">
        <v>50.87</v>
      </c>
      <c r="G9" s="46">
        <f t="shared" si="0"/>
        <v>0.91176470588235292</v>
      </c>
      <c r="H9" s="65">
        <f>'5А'!AN2</f>
        <v>1</v>
      </c>
      <c r="I9" s="65">
        <f>'5Б'!V2</f>
        <v>2</v>
      </c>
      <c r="J9" s="66">
        <f>'1'!K141</f>
        <v>8.8235294117647065E-2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zoomScale="70" zoomScaleNormal="70" workbookViewId="0">
      <selection activeCell="H29" sqref="H29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 x14ac:dyDescent="0.25">
      <c r="D1" s="31" t="s">
        <v>35</v>
      </c>
      <c r="E1" s="4">
        <f>'1'!E1</f>
        <v>2</v>
      </c>
      <c r="F1" s="4">
        <f>'1'!F1</f>
        <v>1</v>
      </c>
      <c r="G1" s="4">
        <f>'1'!G1</f>
        <v>3</v>
      </c>
      <c r="H1" s="4">
        <f>'1'!H1</f>
        <v>3</v>
      </c>
      <c r="I1" s="4">
        <f>'1'!I1</f>
        <v>1</v>
      </c>
      <c r="J1" s="4">
        <f>'1'!J1</f>
        <v>2</v>
      </c>
      <c r="K1" s="4">
        <f>'1'!K1</f>
        <v>3</v>
      </c>
      <c r="L1" s="4">
        <f>'1'!L1</f>
        <v>0</v>
      </c>
      <c r="M1" s="4">
        <f>'1'!M1</f>
        <v>0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15</v>
      </c>
      <c r="AH1" s="76">
        <v>16</v>
      </c>
      <c r="BG1" s="97" t="s">
        <v>10</v>
      </c>
      <c r="BH1" s="99"/>
    </row>
    <row r="2" spans="1:60" x14ac:dyDescent="0.25">
      <c r="AH2" s="2">
        <f t="shared" ref="AH2:AR2" si="0">COUNTIF(E6:E38,E1)</f>
        <v>11</v>
      </c>
      <c r="AI2" s="2">
        <f t="shared" si="0"/>
        <v>11</v>
      </c>
      <c r="AJ2" s="2">
        <f t="shared" si="0"/>
        <v>0</v>
      </c>
      <c r="AK2" s="2">
        <f t="shared" si="0"/>
        <v>0</v>
      </c>
      <c r="AL2" s="2">
        <f t="shared" si="0"/>
        <v>11</v>
      </c>
      <c r="AM2" s="2">
        <f t="shared" si="0"/>
        <v>0</v>
      </c>
      <c r="AN2" s="2">
        <f t="shared" si="0"/>
        <v>1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ref="AS2:BF2" si="1">COUNTIF(P6:P38,P1)</f>
        <v>0</v>
      </c>
      <c r="AT2" s="2">
        <f t="shared" si="1"/>
        <v>0</v>
      </c>
      <c r="AU2" s="2">
        <f t="shared" si="1"/>
        <v>0</v>
      </c>
      <c r="AV2" s="2">
        <f t="shared" si="1"/>
        <v>0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97" t="s">
        <v>11</v>
      </c>
      <c r="BH2" s="99"/>
    </row>
    <row r="3" spans="1:60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  <c r="AH3" s="2">
        <f t="shared" ref="AH3:AR3" si="2">$AH$1-AH2-AH5-AH4</f>
        <v>0</v>
      </c>
      <c r="AI3" s="2">
        <f t="shared" si="2"/>
        <v>1</v>
      </c>
      <c r="AJ3" s="2">
        <f t="shared" si="2"/>
        <v>10</v>
      </c>
      <c r="AK3" s="2">
        <f t="shared" si="2"/>
        <v>11</v>
      </c>
      <c r="AL3" s="2">
        <f t="shared" si="2"/>
        <v>1</v>
      </c>
      <c r="AM3" s="2">
        <f t="shared" si="2"/>
        <v>6</v>
      </c>
      <c r="AN3" s="2">
        <f t="shared" si="2"/>
        <v>14</v>
      </c>
      <c r="AO3" s="2">
        <f t="shared" si="2"/>
        <v>16</v>
      </c>
      <c r="AP3" s="2">
        <f t="shared" si="2"/>
        <v>16</v>
      </c>
      <c r="AQ3" s="2">
        <f t="shared" si="2"/>
        <v>16</v>
      </c>
      <c r="AR3" s="2">
        <f t="shared" si="2"/>
        <v>16</v>
      </c>
      <c r="AS3" s="2">
        <f t="shared" ref="AS3" si="3">$AH$1-AS2-AS5-AS4</f>
        <v>16</v>
      </c>
      <c r="AT3" s="2">
        <f t="shared" ref="AT3" si="4">$AH$1-AT2-AT5-AT4</f>
        <v>16</v>
      </c>
      <c r="AU3" s="2">
        <f t="shared" ref="AU3" si="5">$AH$1-AU2-AU5-AU4</f>
        <v>16</v>
      </c>
      <c r="AV3" s="2">
        <f t="shared" ref="AV3" si="6">$AH$1-AV2-AV5-AV4</f>
        <v>16</v>
      </c>
      <c r="AW3" s="2">
        <f t="shared" ref="AW3" si="7">$AH$1-AW2-AW5-AW4</f>
        <v>16</v>
      </c>
      <c r="AX3" s="2">
        <f t="shared" ref="AX3" si="8">$AH$1-AX2-AX5-AX4</f>
        <v>16</v>
      </c>
      <c r="AY3" s="2">
        <f t="shared" ref="AY3" si="9">$AH$1-AY2-AY5-AY4</f>
        <v>16</v>
      </c>
      <c r="AZ3" s="2">
        <f t="shared" ref="AZ3" si="10">$AH$1-AZ2-AZ5-AZ4</f>
        <v>16</v>
      </c>
      <c r="BA3" s="2">
        <f t="shared" ref="BA3" si="11">$AH$1-BA2-BA5-BA4</f>
        <v>16</v>
      </c>
      <c r="BB3" s="2">
        <f t="shared" ref="BB3" si="12">$AH$1-BB2-BB5-BB4</f>
        <v>16</v>
      </c>
      <c r="BC3" s="2">
        <f t="shared" ref="BC3" si="13">$AH$1-BC2-BC5-BC4</f>
        <v>16</v>
      </c>
      <c r="BD3" s="2">
        <f t="shared" ref="BD3" si="14">$AH$1-BD2-BD5-BD4</f>
        <v>16</v>
      </c>
      <c r="BE3" s="2">
        <f t="shared" ref="BE3" si="15">$AH$1-BE2-BE5-BE4</f>
        <v>16</v>
      </c>
      <c r="BF3" s="2">
        <f t="shared" ref="BF3" si="16">$AH$1-BF2-BF5-BF4</f>
        <v>16</v>
      </c>
      <c r="BG3" s="97" t="s">
        <v>12</v>
      </c>
      <c r="BH3" s="99"/>
    </row>
    <row r="4" spans="1:60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  <c r="AH4" s="2">
        <f t="shared" ref="AH4:AR4" si="17">COUNTIF(E6:E38,"=N  ")</f>
        <v>0</v>
      </c>
      <c r="AI4" s="2">
        <f t="shared" si="17"/>
        <v>0</v>
      </c>
      <c r="AJ4" s="2">
        <f t="shared" si="17"/>
        <v>0</v>
      </c>
      <c r="AK4" s="2">
        <f t="shared" si="17"/>
        <v>0</v>
      </c>
      <c r="AL4" s="2">
        <f t="shared" si="17"/>
        <v>0</v>
      </c>
      <c r="AM4" s="2">
        <f t="shared" si="17"/>
        <v>0</v>
      </c>
      <c r="AN4" s="2">
        <f t="shared" si="17"/>
        <v>0</v>
      </c>
      <c r="AO4" s="2">
        <f t="shared" si="17"/>
        <v>0</v>
      </c>
      <c r="AP4" s="2">
        <f t="shared" si="17"/>
        <v>0</v>
      </c>
      <c r="AQ4" s="2">
        <f t="shared" si="17"/>
        <v>0</v>
      </c>
      <c r="AR4" s="2">
        <f t="shared" si="17"/>
        <v>0</v>
      </c>
      <c r="AS4" s="2">
        <f t="shared" ref="AS4:BF4" si="18">COUNTIF(P6:P38,"=N  ")</f>
        <v>0</v>
      </c>
      <c r="AT4" s="2">
        <f t="shared" si="18"/>
        <v>0</v>
      </c>
      <c r="AU4" s="2">
        <f t="shared" si="18"/>
        <v>0</v>
      </c>
      <c r="AV4" s="2">
        <f t="shared" si="18"/>
        <v>0</v>
      </c>
      <c r="AW4" s="2">
        <f t="shared" si="18"/>
        <v>0</v>
      </c>
      <c r="AX4" s="2">
        <f t="shared" si="18"/>
        <v>0</v>
      </c>
      <c r="AY4" s="2">
        <f t="shared" si="18"/>
        <v>0</v>
      </c>
      <c r="AZ4" s="2">
        <f t="shared" si="18"/>
        <v>0</v>
      </c>
      <c r="BA4" s="2">
        <f t="shared" si="18"/>
        <v>0</v>
      </c>
      <c r="BB4" s="2">
        <f t="shared" si="18"/>
        <v>0</v>
      </c>
      <c r="BC4" s="2">
        <f t="shared" si="18"/>
        <v>0</v>
      </c>
      <c r="BD4" s="2">
        <f t="shared" si="18"/>
        <v>0</v>
      </c>
      <c r="BE4" s="2">
        <f t="shared" si="18"/>
        <v>0</v>
      </c>
      <c r="BF4" s="2">
        <f t="shared" si="18"/>
        <v>0</v>
      </c>
      <c r="BG4" s="97" t="s">
        <v>9</v>
      </c>
      <c r="BH4" s="99"/>
    </row>
    <row r="5" spans="1:60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  <c r="AH5" s="2">
        <f t="shared" ref="AH5:AR5" si="19">COUNTIF(E6:E38,"=0")</f>
        <v>5</v>
      </c>
      <c r="AI5" s="2">
        <f t="shared" si="19"/>
        <v>4</v>
      </c>
      <c r="AJ5" s="2">
        <f t="shared" si="19"/>
        <v>6</v>
      </c>
      <c r="AK5" s="2">
        <f t="shared" si="19"/>
        <v>5</v>
      </c>
      <c r="AL5" s="2">
        <f t="shared" si="19"/>
        <v>4</v>
      </c>
      <c r="AM5" s="2">
        <f t="shared" si="19"/>
        <v>10</v>
      </c>
      <c r="AN5" s="2">
        <f t="shared" si="19"/>
        <v>1</v>
      </c>
      <c r="AO5" s="2">
        <f t="shared" si="19"/>
        <v>0</v>
      </c>
      <c r="AP5" s="2">
        <f t="shared" si="19"/>
        <v>0</v>
      </c>
      <c r="AQ5" s="2">
        <f t="shared" si="19"/>
        <v>0</v>
      </c>
      <c r="AR5" s="2">
        <f t="shared" si="19"/>
        <v>0</v>
      </c>
      <c r="AS5" s="2">
        <f t="shared" ref="AS5:BF5" si="20">COUNTIF(P6:P38,"=0")</f>
        <v>0</v>
      </c>
      <c r="AT5" s="2">
        <f t="shared" si="20"/>
        <v>0</v>
      </c>
      <c r="AU5" s="2">
        <f t="shared" si="20"/>
        <v>0</v>
      </c>
      <c r="AV5" s="2">
        <f t="shared" si="20"/>
        <v>0</v>
      </c>
      <c r="AW5" s="2">
        <f t="shared" si="20"/>
        <v>0</v>
      </c>
      <c r="AX5" s="2">
        <f t="shared" si="20"/>
        <v>0</v>
      </c>
      <c r="AY5" s="2">
        <f t="shared" si="20"/>
        <v>0</v>
      </c>
      <c r="AZ5" s="2">
        <f t="shared" si="20"/>
        <v>0</v>
      </c>
      <c r="BA5" s="2">
        <f t="shared" si="20"/>
        <v>0</v>
      </c>
      <c r="BB5" s="2">
        <f t="shared" si="20"/>
        <v>0</v>
      </c>
      <c r="BC5" s="2">
        <f t="shared" si="20"/>
        <v>0</v>
      </c>
      <c r="BD5" s="2">
        <f t="shared" si="20"/>
        <v>0</v>
      </c>
      <c r="BE5" s="2">
        <f t="shared" si="20"/>
        <v>0</v>
      </c>
      <c r="BF5" s="2">
        <f t="shared" si="20"/>
        <v>0</v>
      </c>
      <c r="BG5" s="97" t="s">
        <v>8</v>
      </c>
      <c r="BH5" s="99"/>
    </row>
    <row r="6" spans="1:60" x14ac:dyDescent="0.25">
      <c r="A6" s="1">
        <v>1</v>
      </c>
      <c r="B6" s="78" t="s">
        <v>67</v>
      </c>
      <c r="C6" s="2">
        <v>1</v>
      </c>
      <c r="D6" s="79" t="s">
        <v>83</v>
      </c>
      <c r="E6" s="79">
        <v>0</v>
      </c>
      <c r="F6" s="79">
        <v>1</v>
      </c>
      <c r="G6" s="79">
        <v>0</v>
      </c>
      <c r="H6" s="79">
        <v>1</v>
      </c>
      <c r="I6" s="79">
        <v>1</v>
      </c>
      <c r="J6" s="79">
        <v>0</v>
      </c>
      <c r="K6" s="79">
        <v>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9">
        <v>5</v>
      </c>
      <c r="AE6" s="79">
        <v>3</v>
      </c>
      <c r="AF6" s="6">
        <f>AD6/$AF$1*100</f>
        <v>33.333333333333329</v>
      </c>
    </row>
    <row r="7" spans="1:60" x14ac:dyDescent="0.25">
      <c r="A7" s="1">
        <v>2</v>
      </c>
      <c r="B7" s="78" t="s">
        <v>68</v>
      </c>
      <c r="C7" s="2">
        <v>2</v>
      </c>
      <c r="D7" s="79" t="s">
        <v>83</v>
      </c>
      <c r="E7" s="79">
        <v>0</v>
      </c>
      <c r="F7" s="79">
        <v>0</v>
      </c>
      <c r="G7" s="79">
        <v>1</v>
      </c>
      <c r="H7" s="79">
        <v>2</v>
      </c>
      <c r="I7" s="79">
        <v>0</v>
      </c>
      <c r="J7" s="79">
        <v>0</v>
      </c>
      <c r="K7" s="79">
        <v>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9">
        <v>5</v>
      </c>
      <c r="AE7" s="79">
        <v>3</v>
      </c>
      <c r="AF7" s="6">
        <f t="shared" ref="AF7:AF38" si="21">AD7/$AF$1*100</f>
        <v>33.333333333333329</v>
      </c>
      <c r="AH7" s="70" t="s">
        <v>13</v>
      </c>
      <c r="AI7" s="14">
        <f>COUNTIF(AE6:AE38,"=2")</f>
        <v>0</v>
      </c>
      <c r="AJ7" s="15">
        <f>AI7/$AH$1*100</f>
        <v>0</v>
      </c>
    </row>
    <row r="8" spans="1:60" x14ac:dyDescent="0.25">
      <c r="A8" s="1">
        <v>3</v>
      </c>
      <c r="B8" s="78" t="s">
        <v>69</v>
      </c>
      <c r="C8" s="2">
        <v>1</v>
      </c>
      <c r="D8" s="79" t="s">
        <v>83</v>
      </c>
      <c r="E8" s="79">
        <v>2</v>
      </c>
      <c r="F8" s="79">
        <v>1</v>
      </c>
      <c r="G8" s="79">
        <v>0</v>
      </c>
      <c r="H8" s="79">
        <v>0</v>
      </c>
      <c r="I8" s="79">
        <v>0</v>
      </c>
      <c r="J8" s="79">
        <v>0</v>
      </c>
      <c r="K8" s="79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9">
        <v>4</v>
      </c>
      <c r="AE8" s="79">
        <v>3</v>
      </c>
      <c r="AF8" s="6">
        <f t="shared" si="21"/>
        <v>26.666666666666668</v>
      </c>
      <c r="AH8" s="71" t="s">
        <v>14</v>
      </c>
      <c r="AI8" s="8">
        <f>COUNTIF(AE6:AE38,"=3")</f>
        <v>12</v>
      </c>
      <c r="AJ8" s="13">
        <f>AI8/$AH$1*100</f>
        <v>75</v>
      </c>
    </row>
    <row r="9" spans="1:60" x14ac:dyDescent="0.25">
      <c r="A9" s="1">
        <v>4</v>
      </c>
      <c r="B9" s="78" t="s">
        <v>70</v>
      </c>
      <c r="C9" s="2">
        <v>1</v>
      </c>
      <c r="D9" s="79" t="s">
        <v>83</v>
      </c>
      <c r="E9" s="79">
        <v>0</v>
      </c>
      <c r="F9" s="79">
        <v>1</v>
      </c>
      <c r="G9" s="79">
        <v>2</v>
      </c>
      <c r="H9" s="79">
        <v>1</v>
      </c>
      <c r="I9" s="79">
        <v>1</v>
      </c>
      <c r="J9" s="79">
        <v>0</v>
      </c>
      <c r="K9" s="79" t="s">
        <v>56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9">
        <v>5</v>
      </c>
      <c r="AE9" s="79">
        <v>3</v>
      </c>
      <c r="AF9" s="6">
        <f t="shared" si="21"/>
        <v>33.333333333333329</v>
      </c>
      <c r="AH9" s="72" t="s">
        <v>15</v>
      </c>
      <c r="AI9" s="11">
        <f>COUNTIF(AE6:AE38,"=4")</f>
        <v>4</v>
      </c>
      <c r="AJ9" s="12">
        <f>AI9/$AH$1*100</f>
        <v>25</v>
      </c>
    </row>
    <row r="10" spans="1:60" x14ac:dyDescent="0.25">
      <c r="A10" s="1">
        <v>5</v>
      </c>
      <c r="B10" s="78" t="s">
        <v>71</v>
      </c>
      <c r="C10" s="2">
        <v>1</v>
      </c>
      <c r="D10" s="79" t="s">
        <v>83</v>
      </c>
      <c r="E10" s="79">
        <v>2</v>
      </c>
      <c r="F10" s="79">
        <v>1</v>
      </c>
      <c r="G10" s="79" t="s">
        <v>56</v>
      </c>
      <c r="H10" s="79" t="s">
        <v>56</v>
      </c>
      <c r="I10" s="79" t="s">
        <v>56</v>
      </c>
      <c r="J10" s="79" t="s">
        <v>56</v>
      </c>
      <c r="K10" s="79">
        <v>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9">
        <v>5</v>
      </c>
      <c r="AE10" s="79">
        <v>3</v>
      </c>
      <c r="AF10" s="6">
        <f t="shared" si="21"/>
        <v>33.333333333333329</v>
      </c>
      <c r="AH10" s="73" t="s">
        <v>16</v>
      </c>
      <c r="AI10" s="9">
        <f>COUNTIF(AE6:AE38,"=5")</f>
        <v>0</v>
      </c>
      <c r="AJ10" s="10">
        <f>AI10/$AH$1*100</f>
        <v>0</v>
      </c>
    </row>
    <row r="11" spans="1:60" x14ac:dyDescent="0.25">
      <c r="A11" s="1">
        <v>6</v>
      </c>
      <c r="B11" s="78" t="s">
        <v>72</v>
      </c>
      <c r="C11" s="2">
        <v>2</v>
      </c>
      <c r="D11" s="79" t="s">
        <v>83</v>
      </c>
      <c r="E11" s="79">
        <v>2</v>
      </c>
      <c r="F11" s="79">
        <v>0</v>
      </c>
      <c r="G11" s="79">
        <v>2</v>
      </c>
      <c r="H11" s="79">
        <v>2</v>
      </c>
      <c r="I11" s="79">
        <v>1</v>
      </c>
      <c r="J11" s="79">
        <v>0</v>
      </c>
      <c r="K11" s="79">
        <v>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9">
        <v>10</v>
      </c>
      <c r="AE11" s="79">
        <v>4</v>
      </c>
      <c r="AF11" s="6">
        <f t="shared" si="21"/>
        <v>66.666666666666657</v>
      </c>
    </row>
    <row r="12" spans="1:60" x14ac:dyDescent="0.25">
      <c r="A12" s="1">
        <v>7</v>
      </c>
      <c r="B12" s="78" t="s">
        <v>73</v>
      </c>
      <c r="C12" s="2">
        <v>2</v>
      </c>
      <c r="D12" s="79" t="s">
        <v>83</v>
      </c>
      <c r="E12" s="79">
        <v>2</v>
      </c>
      <c r="F12" s="79">
        <v>1</v>
      </c>
      <c r="G12" s="79">
        <v>2</v>
      </c>
      <c r="H12" s="79">
        <v>2</v>
      </c>
      <c r="I12" s="79">
        <v>1</v>
      </c>
      <c r="J12" s="79" t="s">
        <v>56</v>
      </c>
      <c r="K12" s="79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9">
        <v>10</v>
      </c>
      <c r="AE12" s="79">
        <v>4</v>
      </c>
      <c r="AF12" s="6">
        <f t="shared" si="21"/>
        <v>66.666666666666657</v>
      </c>
      <c r="AH12" s="81" t="s">
        <v>53</v>
      </c>
      <c r="AI12" s="81"/>
      <c r="AJ12" s="69">
        <f>COUNTIF(AF6:AF38,100)</f>
        <v>0</v>
      </c>
    </row>
    <row r="13" spans="1:60" x14ac:dyDescent="0.25">
      <c r="A13" s="1">
        <v>8</v>
      </c>
      <c r="B13" s="78" t="s">
        <v>74</v>
      </c>
      <c r="C13" s="2">
        <v>1</v>
      </c>
      <c r="D13" s="79" t="s">
        <v>83</v>
      </c>
      <c r="E13" s="79">
        <v>0</v>
      </c>
      <c r="F13" s="79">
        <v>1</v>
      </c>
      <c r="G13" s="79">
        <v>1</v>
      </c>
      <c r="H13" s="79">
        <v>1</v>
      </c>
      <c r="I13" s="79">
        <v>1</v>
      </c>
      <c r="J13" s="79">
        <v>0</v>
      </c>
      <c r="K13" s="79" t="s">
        <v>56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9">
        <v>4</v>
      </c>
      <c r="AE13" s="79">
        <v>3</v>
      </c>
      <c r="AF13" s="6">
        <f t="shared" si="21"/>
        <v>26.666666666666668</v>
      </c>
      <c r="AH13" s="82" t="s">
        <v>17</v>
      </c>
      <c r="AI13" s="83"/>
      <c r="AJ13" s="7">
        <f>SUM(AI8:AI10)/$AH$1*100</f>
        <v>100</v>
      </c>
    </row>
    <row r="14" spans="1:60" x14ac:dyDescent="0.25">
      <c r="A14" s="1">
        <v>9</v>
      </c>
      <c r="B14" s="78" t="s">
        <v>75</v>
      </c>
      <c r="C14" s="2">
        <v>1</v>
      </c>
      <c r="D14" s="79" t="s">
        <v>83</v>
      </c>
      <c r="E14" s="79">
        <v>2</v>
      </c>
      <c r="F14" s="79">
        <v>1</v>
      </c>
      <c r="G14" s="79">
        <v>2</v>
      </c>
      <c r="H14" s="79">
        <v>0</v>
      </c>
      <c r="I14" s="79">
        <v>0</v>
      </c>
      <c r="J14" s="79" t="s">
        <v>56</v>
      </c>
      <c r="K14" s="79" t="s">
        <v>56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9">
        <v>5</v>
      </c>
      <c r="AE14" s="79">
        <v>3</v>
      </c>
      <c r="AF14" s="6">
        <f t="shared" si="21"/>
        <v>33.333333333333329</v>
      </c>
      <c r="AH14" s="82" t="s">
        <v>31</v>
      </c>
      <c r="AI14" s="83"/>
      <c r="AJ14" s="7">
        <f>SUM(AI9:AI10)/$AH$1*100</f>
        <v>25</v>
      </c>
    </row>
    <row r="15" spans="1:60" x14ac:dyDescent="0.25">
      <c r="A15" s="1">
        <v>10</v>
      </c>
      <c r="B15" s="78" t="s">
        <v>76</v>
      </c>
      <c r="C15" s="2">
        <v>2</v>
      </c>
      <c r="D15" s="79" t="s">
        <v>83</v>
      </c>
      <c r="E15" s="79">
        <v>2</v>
      </c>
      <c r="F15" s="79">
        <v>1</v>
      </c>
      <c r="G15" s="79">
        <v>2</v>
      </c>
      <c r="H15" s="79">
        <v>1</v>
      </c>
      <c r="I15" s="79">
        <v>1</v>
      </c>
      <c r="J15" s="79">
        <v>0</v>
      </c>
      <c r="K15" s="79"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9">
        <v>8</v>
      </c>
      <c r="AE15" s="79">
        <v>4</v>
      </c>
      <c r="AF15" s="6">
        <f t="shared" si="21"/>
        <v>53.333333333333336</v>
      </c>
      <c r="AH15" s="82" t="s">
        <v>28</v>
      </c>
      <c r="AI15" s="83"/>
      <c r="AJ15" s="7">
        <f>AVERAGE(AD6:AD38)</f>
        <v>5.75</v>
      </c>
    </row>
    <row r="16" spans="1:60" x14ac:dyDescent="0.25">
      <c r="A16" s="1">
        <v>11</v>
      </c>
      <c r="B16" s="78" t="s">
        <v>77</v>
      </c>
      <c r="C16" s="2">
        <v>1</v>
      </c>
      <c r="D16" s="79" t="s">
        <v>83</v>
      </c>
      <c r="E16" s="79">
        <v>2</v>
      </c>
      <c r="F16" s="79">
        <v>1</v>
      </c>
      <c r="G16" s="79">
        <v>2</v>
      </c>
      <c r="H16" s="79">
        <v>0</v>
      </c>
      <c r="I16" s="79">
        <v>1</v>
      </c>
      <c r="J16" s="79" t="s">
        <v>56</v>
      </c>
      <c r="K16" s="79">
        <v>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9">
        <v>8</v>
      </c>
      <c r="AE16" s="79">
        <v>4</v>
      </c>
      <c r="AF16" s="6">
        <f t="shared" si="21"/>
        <v>53.333333333333336</v>
      </c>
      <c r="AH16" s="82" t="s">
        <v>18</v>
      </c>
      <c r="AI16" s="83"/>
      <c r="AJ16" s="7">
        <f>AVERAGE(AE6:AE38)</f>
        <v>3.25</v>
      </c>
    </row>
    <row r="17" spans="1:37" x14ac:dyDescent="0.25">
      <c r="A17" s="1">
        <v>12</v>
      </c>
      <c r="B17" s="78" t="s">
        <v>78</v>
      </c>
      <c r="C17" s="2">
        <v>1</v>
      </c>
      <c r="D17" s="79" t="s">
        <v>83</v>
      </c>
      <c r="E17" s="79">
        <v>2</v>
      </c>
      <c r="F17" s="79">
        <v>0</v>
      </c>
      <c r="G17" s="79">
        <v>0</v>
      </c>
      <c r="H17" s="79">
        <v>0</v>
      </c>
      <c r="I17" s="79">
        <v>1</v>
      </c>
      <c r="J17" s="79">
        <v>0</v>
      </c>
      <c r="K17" s="79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9">
        <v>4</v>
      </c>
      <c r="AE17" s="79">
        <v>3</v>
      </c>
      <c r="AF17" s="6">
        <f t="shared" si="21"/>
        <v>26.666666666666668</v>
      </c>
      <c r="AH17" s="82" t="s">
        <v>54</v>
      </c>
      <c r="AI17" s="83"/>
      <c r="AJ17" s="7">
        <f>AVERAGE(AF6:AF38)</f>
        <v>18.585858585858588</v>
      </c>
    </row>
    <row r="18" spans="1:37" x14ac:dyDescent="0.25">
      <c r="A18" s="1">
        <v>13</v>
      </c>
      <c r="B18" s="78" t="s">
        <v>79</v>
      </c>
      <c r="C18" s="2">
        <v>2</v>
      </c>
      <c r="D18" s="79" t="s">
        <v>83</v>
      </c>
      <c r="E18" s="79">
        <v>2</v>
      </c>
      <c r="F18" s="79" t="s">
        <v>56</v>
      </c>
      <c r="G18" s="79">
        <v>0</v>
      </c>
      <c r="H18" s="79" t="s">
        <v>56</v>
      </c>
      <c r="I18" s="79">
        <v>1</v>
      </c>
      <c r="J18" s="79" t="s">
        <v>56</v>
      </c>
      <c r="K18" s="79">
        <v>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9">
        <v>4</v>
      </c>
      <c r="AE18" s="79">
        <v>3</v>
      </c>
      <c r="AF18" s="6">
        <f t="shared" si="21"/>
        <v>26.666666666666668</v>
      </c>
    </row>
    <row r="19" spans="1:37" x14ac:dyDescent="0.25">
      <c r="A19" s="1">
        <v>14</v>
      </c>
      <c r="B19" s="78" t="s">
        <v>80</v>
      </c>
      <c r="C19" s="2">
        <v>2</v>
      </c>
      <c r="D19" s="79" t="s">
        <v>83</v>
      </c>
      <c r="E19" s="79">
        <v>2</v>
      </c>
      <c r="F19" s="79">
        <v>1</v>
      </c>
      <c r="G19" s="79">
        <v>1</v>
      </c>
      <c r="H19" s="79">
        <v>0</v>
      </c>
      <c r="I19" s="79">
        <v>1</v>
      </c>
      <c r="J19" s="79" t="s">
        <v>56</v>
      </c>
      <c r="K19" s="79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9">
        <v>5</v>
      </c>
      <c r="AE19" s="79">
        <v>3</v>
      </c>
      <c r="AF19" s="6">
        <f t="shared" si="21"/>
        <v>33.333333333333329</v>
      </c>
      <c r="AH19" s="93" t="s">
        <v>52</v>
      </c>
      <c r="AI19" s="94"/>
      <c r="AJ19" s="68" t="s">
        <v>51</v>
      </c>
      <c r="AK19" s="68" t="s">
        <v>50</v>
      </c>
    </row>
    <row r="20" spans="1:37" x14ac:dyDescent="0.25">
      <c r="A20" s="1">
        <v>15</v>
      </c>
      <c r="B20" s="78" t="s">
        <v>81</v>
      </c>
      <c r="C20" s="2">
        <v>2</v>
      </c>
      <c r="D20" s="79" t="s">
        <v>83</v>
      </c>
      <c r="E20" s="79">
        <v>0</v>
      </c>
      <c r="F20" s="79">
        <v>0</v>
      </c>
      <c r="G20" s="79">
        <v>0</v>
      </c>
      <c r="H20" s="79">
        <v>2</v>
      </c>
      <c r="I20" s="79">
        <v>1</v>
      </c>
      <c r="J20" s="79">
        <v>0</v>
      </c>
      <c r="K20" s="79">
        <v>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9">
        <v>5</v>
      </c>
      <c r="AE20" s="79">
        <v>3</v>
      </c>
      <c r="AF20" s="6">
        <f t="shared" si="21"/>
        <v>33.333333333333329</v>
      </c>
      <c r="AH20" s="97" t="s">
        <v>45</v>
      </c>
      <c r="AI20" s="98"/>
      <c r="AJ20" s="74">
        <f>COUNTIF(AF6:AF38,"&gt;=85")</f>
        <v>0</v>
      </c>
      <c r="AK20" s="74">
        <f>AJ20/AH1*100</f>
        <v>0</v>
      </c>
    </row>
    <row r="21" spans="1:37" x14ac:dyDescent="0.25">
      <c r="A21" s="1">
        <v>16</v>
      </c>
      <c r="B21" s="78" t="s">
        <v>82</v>
      </c>
      <c r="C21" s="2">
        <v>2</v>
      </c>
      <c r="D21" s="79" t="s">
        <v>83</v>
      </c>
      <c r="E21" s="79">
        <v>2</v>
      </c>
      <c r="F21" s="79">
        <v>1</v>
      </c>
      <c r="G21" s="79">
        <v>0</v>
      </c>
      <c r="H21" s="79">
        <v>1</v>
      </c>
      <c r="I21" s="79">
        <v>0</v>
      </c>
      <c r="J21" s="79">
        <v>0</v>
      </c>
      <c r="K21" s="79"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9">
        <v>5</v>
      </c>
      <c r="AE21" s="79">
        <v>3</v>
      </c>
      <c r="AF21" s="6">
        <f t="shared" si="21"/>
        <v>33.333333333333329</v>
      </c>
      <c r="AH21" s="97" t="s">
        <v>46</v>
      </c>
      <c r="AI21" s="99"/>
      <c r="AJ21" s="74">
        <f>COUNTIF(AF6:AF38,"&gt;=75")-AJ20</f>
        <v>0</v>
      </c>
      <c r="AK21" s="74">
        <f>AJ21/AH1*100</f>
        <v>0</v>
      </c>
    </row>
    <row r="22" spans="1:37" x14ac:dyDescent="0.25">
      <c r="A22" s="1">
        <v>17</v>
      </c>
      <c r="B22" s="78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2"/>
      <c r="AF22" s="6">
        <f t="shared" si="21"/>
        <v>0</v>
      </c>
      <c r="AH22" s="97" t="s">
        <v>47</v>
      </c>
      <c r="AI22" s="98"/>
      <c r="AJ22" s="74">
        <f>COUNTIF(AF6:AF38,"&gt;=65")-AJ21-AJ20</f>
        <v>2</v>
      </c>
      <c r="AK22" s="74">
        <f>AJ22/AH1*100</f>
        <v>12.5</v>
      </c>
    </row>
    <row r="23" spans="1:37" x14ac:dyDescent="0.25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2"/>
      <c r="AF23" s="6">
        <f t="shared" si="21"/>
        <v>0</v>
      </c>
      <c r="AH23" s="97" t="s">
        <v>48</v>
      </c>
      <c r="AI23" s="98"/>
      <c r="AJ23" s="74">
        <f>COUNTIF(AF6:AF38,"&gt;=50")-AJ22-AJ21-AJ20</f>
        <v>2</v>
      </c>
      <c r="AK23" s="74">
        <f>AJ23/AH1*100</f>
        <v>12.5</v>
      </c>
    </row>
    <row r="24" spans="1:37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2"/>
      <c r="AF24" s="6">
        <f t="shared" si="21"/>
        <v>0</v>
      </c>
      <c r="AH24" s="97" t="s">
        <v>49</v>
      </c>
      <c r="AI24" s="98"/>
      <c r="AJ24" s="74">
        <f>COUNTIF(AF6:AF38,"&lt;50")</f>
        <v>29</v>
      </c>
      <c r="AK24" s="74">
        <f>AJ24/AH1*100</f>
        <v>181.25</v>
      </c>
    </row>
    <row r="25" spans="1:37" x14ac:dyDescent="0.25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9"/>
      <c r="AE25" s="2"/>
      <c r="AF25" s="6">
        <f t="shared" si="21"/>
        <v>0</v>
      </c>
    </row>
    <row r="26" spans="1:37" x14ac:dyDescent="0.25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9"/>
      <c r="AE26" s="2"/>
      <c r="AF26" s="6">
        <f t="shared" si="21"/>
        <v>0</v>
      </c>
    </row>
    <row r="27" spans="1:37" x14ac:dyDescent="0.25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9"/>
      <c r="AE27" s="2"/>
      <c r="AF27" s="6">
        <f t="shared" si="21"/>
        <v>0</v>
      </c>
    </row>
    <row r="28" spans="1:37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7"/>
      <c r="AE28" s="2"/>
      <c r="AF28" s="6">
        <f t="shared" ref="AF28:AF35" si="22">AD28/$AF$1*100</f>
        <v>0</v>
      </c>
    </row>
    <row r="29" spans="1:37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7"/>
      <c r="AE29" s="2"/>
      <c r="AF29" s="6">
        <f t="shared" si="22"/>
        <v>0</v>
      </c>
    </row>
    <row r="30" spans="1:37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7"/>
      <c r="AE30" s="2"/>
      <c r="AF30" s="6">
        <f t="shared" si="22"/>
        <v>0</v>
      </c>
    </row>
    <row r="31" spans="1:37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7"/>
      <c r="AE31" s="2"/>
      <c r="AF31" s="6">
        <f t="shared" si="22"/>
        <v>0</v>
      </c>
    </row>
    <row r="32" spans="1:37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7"/>
      <c r="AE32" s="2"/>
      <c r="AF32" s="6">
        <f t="shared" si="22"/>
        <v>0</v>
      </c>
    </row>
    <row r="33" spans="1:36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7"/>
      <c r="AE33" s="2"/>
      <c r="AF33" s="6">
        <f t="shared" si="22"/>
        <v>0</v>
      </c>
    </row>
    <row r="34" spans="1:36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7"/>
      <c r="AE34" s="2"/>
      <c r="AF34" s="6">
        <f t="shared" si="22"/>
        <v>0</v>
      </c>
    </row>
    <row r="35" spans="1:36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7"/>
      <c r="AE35" s="2"/>
      <c r="AF35" s="6">
        <f t="shared" si="22"/>
        <v>0</v>
      </c>
    </row>
    <row r="36" spans="1:36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>
        <f t="shared" si="21"/>
        <v>0</v>
      </c>
    </row>
    <row r="37" spans="1:36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>
        <f t="shared" si="21"/>
        <v>0</v>
      </c>
    </row>
    <row r="38" spans="1:36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>
        <f t="shared" si="21"/>
        <v>0</v>
      </c>
    </row>
    <row r="39" spans="1:36" x14ac:dyDescent="0.25">
      <c r="A39" s="1"/>
      <c r="B39" s="1"/>
      <c r="C39" s="2"/>
      <c r="D39" s="2"/>
      <c r="E39" s="7">
        <f t="shared" ref="E39:AC39" si="23">AVERAGE(E6:E38)/E1*100</f>
        <v>68.75</v>
      </c>
      <c r="F39" s="7">
        <f t="shared" si="23"/>
        <v>73.333333333333329</v>
      </c>
      <c r="G39" s="7">
        <f t="shared" si="23"/>
        <v>33.333333333333329</v>
      </c>
      <c r="H39" s="7">
        <f t="shared" si="23"/>
        <v>30.952380952380953</v>
      </c>
      <c r="I39" s="7">
        <f t="shared" si="23"/>
        <v>73.333333333333329</v>
      </c>
      <c r="J39" s="7">
        <f t="shared" si="23"/>
        <v>0</v>
      </c>
      <c r="K39" s="7">
        <f t="shared" si="23"/>
        <v>51.282051282051292</v>
      </c>
      <c r="L39" s="7" t="e">
        <f t="shared" si="23"/>
        <v>#DIV/0!</v>
      </c>
      <c r="M39" s="7" t="e">
        <f t="shared" si="23"/>
        <v>#DIV/0!</v>
      </c>
      <c r="N39" s="7" t="e">
        <f t="shared" si="23"/>
        <v>#DIV/0!</v>
      </c>
      <c r="O39" s="7" t="e">
        <f t="shared" si="23"/>
        <v>#DIV/0!</v>
      </c>
      <c r="P39" s="7" t="e">
        <f t="shared" si="23"/>
        <v>#DIV/0!</v>
      </c>
      <c r="Q39" s="7" t="e">
        <f t="shared" si="23"/>
        <v>#DIV/0!</v>
      </c>
      <c r="R39" s="7" t="e">
        <f t="shared" si="23"/>
        <v>#DIV/0!</v>
      </c>
      <c r="S39" s="7" t="e">
        <f t="shared" si="23"/>
        <v>#DIV/0!</v>
      </c>
      <c r="T39" s="7" t="e">
        <f t="shared" si="23"/>
        <v>#DIV/0!</v>
      </c>
      <c r="U39" s="7" t="e">
        <f t="shared" si="23"/>
        <v>#DIV/0!</v>
      </c>
      <c r="V39" s="7" t="e">
        <f t="shared" si="23"/>
        <v>#DIV/0!</v>
      </c>
      <c r="W39" s="7" t="e">
        <f t="shared" si="23"/>
        <v>#DIV/0!</v>
      </c>
      <c r="X39" s="7" t="e">
        <f t="shared" si="23"/>
        <v>#DIV/0!</v>
      </c>
      <c r="Y39" s="7" t="e">
        <f t="shared" si="23"/>
        <v>#DIV/0!</v>
      </c>
      <c r="Z39" s="7" t="e">
        <f t="shared" si="23"/>
        <v>#DIV/0!</v>
      </c>
      <c r="AA39" s="7" t="e">
        <f t="shared" si="23"/>
        <v>#DIV/0!</v>
      </c>
      <c r="AB39" s="7" t="e">
        <f t="shared" si="23"/>
        <v>#DIV/0!</v>
      </c>
      <c r="AC39" s="7" t="e">
        <f t="shared" si="23"/>
        <v>#DIV/0!</v>
      </c>
      <c r="AD39" s="36">
        <f>AVERAGE(AD6:AD38)</f>
        <v>5.75</v>
      </c>
      <c r="AE39" s="36">
        <f>AVERAGE(AE6:AE38)</f>
        <v>3.25</v>
      </c>
      <c r="AF39" s="36">
        <f>AVERAGE(AF6:AF38)</f>
        <v>18.585858585858588</v>
      </c>
      <c r="AH39" s="28"/>
      <c r="AI39" s="28"/>
      <c r="AJ39" s="28"/>
    </row>
    <row r="40" spans="1:36" s="28" customFormat="1" x14ac:dyDescent="0.25">
      <c r="C40" s="37"/>
      <c r="D40" s="37"/>
      <c r="AD40" s="38"/>
      <c r="AE40" s="37"/>
      <c r="AH40"/>
      <c r="AI40"/>
      <c r="AJ40"/>
    </row>
    <row r="41" spans="1:36" ht="322.5" customHeight="1" x14ac:dyDescent="0.25">
      <c r="E41" s="75" t="str">
        <f>'2'!B3</f>
        <v>1. Умение создавать, применять и преобразовывать знаки и символы, модели и схемы для решения учебных и познавательных задач</v>
      </c>
      <c r="F41" s="75" t="str">
        <f>'2'!B4</f>
        <v>2. Смысловое чтение</v>
      </c>
      <c r="G41" s="75" t="str">
        <f>'2'!B5</f>
        <v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H41" s="75" t="str">
        <f>'2'!B6</f>
        <v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I41" s="75" t="str">
        <f>'2'!B7</f>
        <v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J41" s="75" t="str">
        <f>'2'!B8</f>
        <v>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K41" s="75" t="str">
        <f>'2'!B9</f>
        <v>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L41" s="75" t="e">
        <f>'2'!#REF!</f>
        <v>#REF!</v>
      </c>
      <c r="M41" s="75" t="e">
        <f>'2'!#REF!</f>
        <v>#REF!</v>
      </c>
      <c r="N41" s="75" t="e">
        <f>'2'!#REF!</f>
        <v>#REF!</v>
      </c>
      <c r="O41" s="75" t="e">
        <f>'2'!#REF!</f>
        <v>#REF!</v>
      </c>
      <c r="P41" s="75" t="e">
        <f>'2'!#REF!</f>
        <v>#REF!</v>
      </c>
      <c r="Q41" s="75" t="e">
        <f>'2'!#REF!</f>
        <v>#REF!</v>
      </c>
      <c r="R41" s="75" t="e">
        <f>'2'!#REF!</f>
        <v>#REF!</v>
      </c>
      <c r="S41" s="75" t="e">
        <f>'2'!#REF!</f>
        <v>#REF!</v>
      </c>
      <c r="T41" s="75" t="e">
        <f>'2'!#REF!</f>
        <v>#REF!</v>
      </c>
      <c r="U41" s="75" t="e">
        <f>'2'!#REF!</f>
        <v>#REF!</v>
      </c>
      <c r="V41" s="75" t="e">
        <f>'2'!#REF!</f>
        <v>#REF!</v>
      </c>
      <c r="W41" s="75" t="e">
        <f>'2'!#REF!</f>
        <v>#REF!</v>
      </c>
      <c r="X41" s="75" t="e">
        <f>'2'!#REF!</f>
        <v>#REF!</v>
      </c>
      <c r="Y41" s="75" t="e">
        <f>'2'!#REF!</f>
        <v>#REF!</v>
      </c>
      <c r="Z41" s="75" t="e">
        <f>'2'!#REF!</f>
        <v>#REF!</v>
      </c>
      <c r="AA41" s="75" t="e">
        <f>'2'!#REF!</f>
        <v>#REF!</v>
      </c>
      <c r="AB41" s="75" t="e">
        <f>'2'!#REF!</f>
        <v>#REF!</v>
      </c>
      <c r="AC41" s="75" t="e">
        <f>'2'!#REF!</f>
        <v>#REF!</v>
      </c>
    </row>
    <row r="48" spans="1:36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BG1:BH1"/>
    <mergeCell ref="BG2:BH2"/>
    <mergeCell ref="BG3:BH3"/>
    <mergeCell ref="BG4:BH4"/>
    <mergeCell ref="BG5:BH5"/>
    <mergeCell ref="AH19:AI19"/>
    <mergeCell ref="AH20:AI20"/>
    <mergeCell ref="AH22:AI22"/>
    <mergeCell ref="AH23:AI23"/>
    <mergeCell ref="AH24:AI24"/>
    <mergeCell ref="AH21:AI21"/>
  </mergeCells>
  <conditionalFormatting sqref="AE22:AE38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39:AC39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AE6:AE21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70" zoomScaleNormal="70" workbookViewId="0">
      <selection activeCell="C6" sqref="C6:C23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1" width="6.7109375" customWidth="1"/>
    <col min="12" max="12" width="7.5703125" style="30" customWidth="1"/>
    <col min="13" max="13" width="8.7109375" style="3" bestFit="1" customWidth="1"/>
    <col min="16" max="22" width="7.28515625" customWidth="1"/>
  </cols>
  <sheetData>
    <row r="1" spans="1:24" x14ac:dyDescent="0.25">
      <c r="D1" s="31" t="s">
        <v>35</v>
      </c>
      <c r="E1" s="4">
        <f>'1'!E1</f>
        <v>2</v>
      </c>
      <c r="F1" s="4">
        <f>'1'!F1</f>
        <v>1</v>
      </c>
      <c r="G1" s="4">
        <f>'1'!G1</f>
        <v>3</v>
      </c>
      <c r="H1" s="4">
        <f>'1'!H1</f>
        <v>3</v>
      </c>
      <c r="I1" s="4">
        <f>'1'!I1</f>
        <v>1</v>
      </c>
      <c r="J1" s="4">
        <f>'1'!J1</f>
        <v>2</v>
      </c>
      <c r="K1" s="4">
        <f>'1'!K1</f>
        <v>3</v>
      </c>
      <c r="N1" s="5">
        <f>SUM(E1:K1)</f>
        <v>15</v>
      </c>
      <c r="P1" s="76">
        <v>18</v>
      </c>
      <c r="W1" s="97" t="s">
        <v>10</v>
      </c>
      <c r="X1" s="99"/>
    </row>
    <row r="2" spans="1:24" x14ac:dyDescent="0.25">
      <c r="P2" s="2">
        <f t="shared" ref="P2:V2" si="0">COUNTIF(E6:E38,E1)</f>
        <v>15</v>
      </c>
      <c r="Q2" s="2">
        <f t="shared" si="0"/>
        <v>16</v>
      </c>
      <c r="R2" s="2">
        <f t="shared" si="0"/>
        <v>3</v>
      </c>
      <c r="S2" s="2">
        <f t="shared" si="0"/>
        <v>5</v>
      </c>
      <c r="T2" s="2">
        <f t="shared" si="0"/>
        <v>13</v>
      </c>
      <c r="U2" s="2">
        <f t="shared" si="0"/>
        <v>3</v>
      </c>
      <c r="V2" s="2">
        <f t="shared" si="0"/>
        <v>2</v>
      </c>
      <c r="W2" s="97" t="s">
        <v>11</v>
      </c>
      <c r="X2" s="99"/>
    </row>
    <row r="3" spans="1:24" x14ac:dyDescent="0.25">
      <c r="A3" s="87" t="s">
        <v>0</v>
      </c>
      <c r="B3" s="87" t="s">
        <v>1</v>
      </c>
      <c r="C3" s="87" t="s">
        <v>3</v>
      </c>
      <c r="D3" s="87" t="s">
        <v>36</v>
      </c>
      <c r="E3" s="90" t="s">
        <v>6</v>
      </c>
      <c r="F3" s="91"/>
      <c r="G3" s="91"/>
      <c r="H3" s="91"/>
      <c r="I3" s="91"/>
      <c r="J3" s="91"/>
      <c r="K3" s="91"/>
      <c r="L3" s="84" t="s">
        <v>4</v>
      </c>
      <c r="M3" s="84" t="s">
        <v>5</v>
      </c>
      <c r="N3" s="87" t="s">
        <v>7</v>
      </c>
      <c r="P3" s="2">
        <f t="shared" ref="P3:V3" si="1">$P$1-P2-P5-P4</f>
        <v>3</v>
      </c>
      <c r="Q3" s="2">
        <f t="shared" si="1"/>
        <v>1</v>
      </c>
      <c r="R3" s="2">
        <f t="shared" si="1"/>
        <v>12</v>
      </c>
      <c r="S3" s="2">
        <f t="shared" si="1"/>
        <v>9</v>
      </c>
      <c r="T3" s="2">
        <f t="shared" si="1"/>
        <v>2</v>
      </c>
      <c r="U3" s="2">
        <f t="shared" si="1"/>
        <v>13</v>
      </c>
      <c r="V3" s="2">
        <f t="shared" si="1"/>
        <v>16</v>
      </c>
      <c r="W3" s="97" t="s">
        <v>12</v>
      </c>
      <c r="X3" s="99"/>
    </row>
    <row r="4" spans="1:24" x14ac:dyDescent="0.25">
      <c r="A4" s="88"/>
      <c r="B4" s="88"/>
      <c r="C4" s="88"/>
      <c r="D4" s="88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85"/>
      <c r="M4" s="85"/>
      <c r="N4" s="88"/>
      <c r="P4" s="2">
        <f t="shared" ref="P4:V4" si="2">COUNTIF(E6:E38,"=N  ")</f>
        <v>0</v>
      </c>
      <c r="Q4" s="2">
        <f t="shared" si="2"/>
        <v>0</v>
      </c>
      <c r="R4" s="2">
        <f t="shared" si="2"/>
        <v>0</v>
      </c>
      <c r="S4" s="2">
        <f t="shared" si="2"/>
        <v>0</v>
      </c>
      <c r="T4" s="2">
        <f t="shared" si="2"/>
        <v>0</v>
      </c>
      <c r="U4" s="2">
        <f t="shared" si="2"/>
        <v>0</v>
      </c>
      <c r="V4" s="2">
        <f t="shared" si="2"/>
        <v>0</v>
      </c>
      <c r="W4" s="97" t="s">
        <v>9</v>
      </c>
      <c r="X4" s="99"/>
    </row>
    <row r="5" spans="1:24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86"/>
      <c r="M5" s="86"/>
      <c r="N5" s="89"/>
      <c r="P5" s="2">
        <f t="shared" ref="P5:V5" si="3">COUNTIF(E6:E38,"=0")</f>
        <v>0</v>
      </c>
      <c r="Q5" s="2">
        <f t="shared" si="3"/>
        <v>1</v>
      </c>
      <c r="R5" s="2">
        <f t="shared" si="3"/>
        <v>3</v>
      </c>
      <c r="S5" s="2">
        <f t="shared" si="3"/>
        <v>4</v>
      </c>
      <c r="T5" s="2">
        <f t="shared" si="3"/>
        <v>3</v>
      </c>
      <c r="U5" s="2">
        <f t="shared" si="3"/>
        <v>2</v>
      </c>
      <c r="V5" s="2">
        <f t="shared" si="3"/>
        <v>0</v>
      </c>
      <c r="W5" s="97" t="s">
        <v>8</v>
      </c>
      <c r="X5" s="99"/>
    </row>
    <row r="6" spans="1:24" x14ac:dyDescent="0.25">
      <c r="A6" s="1">
        <v>1</v>
      </c>
      <c r="B6" s="78" t="s">
        <v>85</v>
      </c>
      <c r="C6" s="2">
        <v>1</v>
      </c>
      <c r="D6" s="79" t="s">
        <v>84</v>
      </c>
      <c r="E6" s="79">
        <v>2</v>
      </c>
      <c r="F6" s="79">
        <v>1</v>
      </c>
      <c r="G6" s="79">
        <v>1</v>
      </c>
      <c r="H6" s="79">
        <v>1</v>
      </c>
      <c r="I6" s="79">
        <v>0</v>
      </c>
      <c r="J6" s="79">
        <v>1</v>
      </c>
      <c r="K6" s="79" t="s">
        <v>56</v>
      </c>
      <c r="L6" s="77">
        <v>6</v>
      </c>
      <c r="M6" s="77">
        <v>3</v>
      </c>
      <c r="N6" s="6">
        <f>L6/$N$1*100</f>
        <v>40</v>
      </c>
    </row>
    <row r="7" spans="1:24" x14ac:dyDescent="0.25">
      <c r="A7" s="1">
        <v>2</v>
      </c>
      <c r="B7" s="78" t="s">
        <v>86</v>
      </c>
      <c r="C7" s="2">
        <v>1</v>
      </c>
      <c r="D7" s="79" t="s">
        <v>84</v>
      </c>
      <c r="E7" s="79">
        <v>2</v>
      </c>
      <c r="F7" s="79" t="s">
        <v>56</v>
      </c>
      <c r="G7" s="79" t="s">
        <v>56</v>
      </c>
      <c r="H7" s="79">
        <v>1</v>
      </c>
      <c r="I7" s="79">
        <v>1</v>
      </c>
      <c r="J7" s="79" t="s">
        <v>56</v>
      </c>
      <c r="K7" s="79" t="s">
        <v>56</v>
      </c>
      <c r="L7" s="77">
        <v>4</v>
      </c>
      <c r="M7" s="77">
        <v>3</v>
      </c>
      <c r="N7" s="6">
        <f t="shared" ref="N7:N38" si="4">L7/$N$1*100</f>
        <v>26.666666666666668</v>
      </c>
      <c r="P7" s="70" t="s">
        <v>13</v>
      </c>
      <c r="Q7" s="14">
        <f>COUNTIF(M6:M38,"=2")</f>
        <v>0</v>
      </c>
      <c r="R7" s="15">
        <f>Q7/$P$1*100</f>
        <v>0</v>
      </c>
    </row>
    <row r="8" spans="1:24" x14ac:dyDescent="0.25">
      <c r="A8" s="1">
        <v>3</v>
      </c>
      <c r="B8" s="78" t="s">
        <v>87</v>
      </c>
      <c r="C8" s="2">
        <v>2</v>
      </c>
      <c r="D8" s="79" t="s">
        <v>84</v>
      </c>
      <c r="E8" s="79">
        <v>2</v>
      </c>
      <c r="F8" s="79">
        <v>1</v>
      </c>
      <c r="G8" s="79">
        <v>3</v>
      </c>
      <c r="H8" s="79">
        <v>0</v>
      </c>
      <c r="I8" s="79">
        <v>1</v>
      </c>
      <c r="J8" s="79">
        <v>1</v>
      </c>
      <c r="K8" s="79">
        <v>2</v>
      </c>
      <c r="L8" s="77">
        <v>10</v>
      </c>
      <c r="M8" s="77">
        <v>4</v>
      </c>
      <c r="N8" s="6">
        <f t="shared" si="4"/>
        <v>66.666666666666657</v>
      </c>
      <c r="P8" s="71" t="s">
        <v>14</v>
      </c>
      <c r="Q8" s="8">
        <f>COUNTIF(M6:M38,"=3")</f>
        <v>8</v>
      </c>
      <c r="R8" s="13">
        <f>Q8/$P$1*100</f>
        <v>44.444444444444443</v>
      </c>
    </row>
    <row r="9" spans="1:24" x14ac:dyDescent="0.25">
      <c r="A9" s="1">
        <v>4</v>
      </c>
      <c r="B9" s="78" t="s">
        <v>88</v>
      </c>
      <c r="C9" s="2">
        <v>1</v>
      </c>
      <c r="D9" s="79" t="s">
        <v>84</v>
      </c>
      <c r="E9" s="79">
        <v>2</v>
      </c>
      <c r="F9" s="79">
        <v>1</v>
      </c>
      <c r="G9" s="79">
        <v>0</v>
      </c>
      <c r="H9" s="79">
        <v>3</v>
      </c>
      <c r="I9" s="79">
        <v>1</v>
      </c>
      <c r="J9" s="79">
        <v>1</v>
      </c>
      <c r="K9" s="79">
        <v>2</v>
      </c>
      <c r="L9" s="77">
        <v>10</v>
      </c>
      <c r="M9" s="77">
        <v>4</v>
      </c>
      <c r="N9" s="6">
        <f t="shared" si="4"/>
        <v>66.666666666666657</v>
      </c>
      <c r="P9" s="72" t="s">
        <v>15</v>
      </c>
      <c r="Q9" s="11">
        <f>COUNTIF(M6:M38,"=4")</f>
        <v>8</v>
      </c>
      <c r="R9" s="12">
        <f>Q9/$P$1*100</f>
        <v>44.444444444444443</v>
      </c>
    </row>
    <row r="10" spans="1:24" x14ac:dyDescent="0.25">
      <c r="A10" s="1">
        <v>5</v>
      </c>
      <c r="B10" s="78" t="s">
        <v>89</v>
      </c>
      <c r="C10" s="2">
        <v>1</v>
      </c>
      <c r="D10" s="79" t="s">
        <v>84</v>
      </c>
      <c r="E10" s="79">
        <v>2</v>
      </c>
      <c r="F10" s="79">
        <v>1</v>
      </c>
      <c r="G10" s="79">
        <v>1</v>
      </c>
      <c r="H10" s="79">
        <v>1</v>
      </c>
      <c r="I10" s="79">
        <v>1</v>
      </c>
      <c r="J10" s="79" t="s">
        <v>56</v>
      </c>
      <c r="K10" s="79" t="s">
        <v>56</v>
      </c>
      <c r="L10" s="77">
        <v>6</v>
      </c>
      <c r="M10" s="77">
        <v>3</v>
      </c>
      <c r="N10" s="6">
        <f t="shared" si="4"/>
        <v>40</v>
      </c>
      <c r="P10" s="73" t="s">
        <v>16</v>
      </c>
      <c r="Q10" s="9">
        <f>COUNTIF(M6:M38,"=5")</f>
        <v>2</v>
      </c>
      <c r="R10" s="10">
        <f>Q10/$P$1*100</f>
        <v>11.111111111111111</v>
      </c>
    </row>
    <row r="11" spans="1:24" x14ac:dyDescent="0.25">
      <c r="A11" s="1">
        <v>6</v>
      </c>
      <c r="B11" s="78" t="s">
        <v>90</v>
      </c>
      <c r="C11" s="2">
        <v>2</v>
      </c>
      <c r="D11" s="79" t="s">
        <v>84</v>
      </c>
      <c r="E11" s="79">
        <v>2</v>
      </c>
      <c r="F11" s="79">
        <v>1</v>
      </c>
      <c r="G11" s="79">
        <v>1</v>
      </c>
      <c r="H11" s="79">
        <v>1</v>
      </c>
      <c r="I11" s="79">
        <v>1</v>
      </c>
      <c r="J11" s="79">
        <v>1</v>
      </c>
      <c r="K11" s="79">
        <v>2</v>
      </c>
      <c r="L11" s="77">
        <v>9</v>
      </c>
      <c r="M11" s="77">
        <v>4</v>
      </c>
      <c r="N11" s="6">
        <f t="shared" si="4"/>
        <v>60</v>
      </c>
    </row>
    <row r="12" spans="1:24" x14ac:dyDescent="0.25">
      <c r="A12" s="1">
        <v>7</v>
      </c>
      <c r="B12" s="78" t="s">
        <v>91</v>
      </c>
      <c r="C12" s="2">
        <v>2</v>
      </c>
      <c r="D12" s="79" t="s">
        <v>84</v>
      </c>
      <c r="E12" s="79">
        <v>1</v>
      </c>
      <c r="F12" s="79">
        <v>1</v>
      </c>
      <c r="G12" s="79" t="s">
        <v>56</v>
      </c>
      <c r="H12" s="79">
        <v>1</v>
      </c>
      <c r="I12" s="79">
        <v>1</v>
      </c>
      <c r="J12" s="79">
        <v>1</v>
      </c>
      <c r="K12" s="79" t="s">
        <v>56</v>
      </c>
      <c r="L12" s="77">
        <v>5</v>
      </c>
      <c r="M12" s="77">
        <v>3</v>
      </c>
      <c r="N12" s="6">
        <f t="shared" si="4"/>
        <v>33.333333333333329</v>
      </c>
      <c r="P12" s="81" t="s">
        <v>53</v>
      </c>
      <c r="Q12" s="81"/>
      <c r="R12" s="69">
        <f>COUNTIF(N6:N38,100)</f>
        <v>0</v>
      </c>
    </row>
    <row r="13" spans="1:24" x14ac:dyDescent="0.25">
      <c r="A13" s="1">
        <v>8</v>
      </c>
      <c r="B13" s="78" t="s">
        <v>92</v>
      </c>
      <c r="C13" s="2">
        <v>2</v>
      </c>
      <c r="D13" s="79" t="s">
        <v>84</v>
      </c>
      <c r="E13" s="79">
        <v>2</v>
      </c>
      <c r="F13" s="79">
        <v>1</v>
      </c>
      <c r="G13" s="79">
        <v>3</v>
      </c>
      <c r="H13" s="79">
        <v>3</v>
      </c>
      <c r="I13" s="79">
        <v>1</v>
      </c>
      <c r="J13" s="79">
        <v>2</v>
      </c>
      <c r="K13" s="79" t="s">
        <v>56</v>
      </c>
      <c r="L13" s="77">
        <v>12</v>
      </c>
      <c r="M13" s="77">
        <v>5</v>
      </c>
      <c r="N13" s="6">
        <f t="shared" si="4"/>
        <v>80</v>
      </c>
      <c r="P13" s="82" t="s">
        <v>17</v>
      </c>
      <c r="Q13" s="83"/>
      <c r="R13" s="7">
        <f>SUM(Q8:Q10)/$P$1*100</f>
        <v>100</v>
      </c>
    </row>
    <row r="14" spans="1:24" x14ac:dyDescent="0.25">
      <c r="A14" s="1">
        <v>9</v>
      </c>
      <c r="B14" s="78" t="s">
        <v>93</v>
      </c>
      <c r="C14" s="2">
        <v>2</v>
      </c>
      <c r="D14" s="79" t="s">
        <v>84</v>
      </c>
      <c r="E14" s="79">
        <v>2</v>
      </c>
      <c r="F14" s="79">
        <v>1</v>
      </c>
      <c r="G14" s="79">
        <v>1</v>
      </c>
      <c r="H14" s="79">
        <v>1</v>
      </c>
      <c r="I14" s="79">
        <v>1</v>
      </c>
      <c r="J14" s="79">
        <v>1</v>
      </c>
      <c r="K14" s="79">
        <v>2</v>
      </c>
      <c r="L14" s="77">
        <v>9</v>
      </c>
      <c r="M14" s="77">
        <v>4</v>
      </c>
      <c r="N14" s="6">
        <f t="shared" si="4"/>
        <v>60</v>
      </c>
      <c r="P14" s="82" t="s">
        <v>31</v>
      </c>
      <c r="Q14" s="83"/>
      <c r="R14" s="7">
        <f>SUM(Q9:Q10)/$P$1*100</f>
        <v>55.555555555555557</v>
      </c>
    </row>
    <row r="15" spans="1:24" x14ac:dyDescent="0.25">
      <c r="A15" s="1">
        <v>10</v>
      </c>
      <c r="B15" s="78" t="s">
        <v>94</v>
      </c>
      <c r="C15" s="2">
        <v>1</v>
      </c>
      <c r="D15" s="79" t="s">
        <v>84</v>
      </c>
      <c r="E15" s="79">
        <v>2</v>
      </c>
      <c r="F15" s="79">
        <v>1</v>
      </c>
      <c r="G15" s="79">
        <v>1</v>
      </c>
      <c r="H15" s="79">
        <v>2</v>
      </c>
      <c r="I15" s="79">
        <v>1</v>
      </c>
      <c r="J15" s="79" t="s">
        <v>56</v>
      </c>
      <c r="K15" s="79">
        <v>1</v>
      </c>
      <c r="L15" s="77">
        <v>8</v>
      </c>
      <c r="M15" s="77">
        <v>4</v>
      </c>
      <c r="N15" s="6">
        <f t="shared" si="4"/>
        <v>53.333333333333336</v>
      </c>
      <c r="P15" s="82" t="s">
        <v>28</v>
      </c>
      <c r="Q15" s="83"/>
      <c r="R15" s="7">
        <f>AVERAGE(L6:L38)</f>
        <v>7.833333333333333</v>
      </c>
    </row>
    <row r="16" spans="1:24" x14ac:dyDescent="0.25">
      <c r="A16" s="1">
        <v>11</v>
      </c>
      <c r="B16" s="78" t="s">
        <v>95</v>
      </c>
      <c r="C16" s="2">
        <v>1</v>
      </c>
      <c r="D16" s="79" t="s">
        <v>84</v>
      </c>
      <c r="E16" s="79">
        <v>1</v>
      </c>
      <c r="F16" s="79">
        <v>1</v>
      </c>
      <c r="G16" s="79">
        <v>1</v>
      </c>
      <c r="H16" s="79">
        <v>0</v>
      </c>
      <c r="I16" s="79">
        <v>0</v>
      </c>
      <c r="J16" s="79">
        <v>1</v>
      </c>
      <c r="K16" s="79">
        <v>1</v>
      </c>
      <c r="L16" s="77">
        <v>5</v>
      </c>
      <c r="M16" s="77">
        <v>3</v>
      </c>
      <c r="N16" s="6">
        <f t="shared" si="4"/>
        <v>33.333333333333329</v>
      </c>
      <c r="P16" s="82" t="s">
        <v>18</v>
      </c>
      <c r="Q16" s="83"/>
      <c r="R16" s="7">
        <f>AVERAGE(M6:M38)</f>
        <v>3.6666666666666665</v>
      </c>
    </row>
    <row r="17" spans="1:19" x14ac:dyDescent="0.25">
      <c r="A17" s="1">
        <v>12</v>
      </c>
      <c r="B17" s="78" t="s">
        <v>96</v>
      </c>
      <c r="C17" s="2">
        <v>2</v>
      </c>
      <c r="D17" s="79" t="s">
        <v>84</v>
      </c>
      <c r="E17" s="79">
        <v>2</v>
      </c>
      <c r="F17" s="79">
        <v>1</v>
      </c>
      <c r="G17" s="79">
        <v>2</v>
      </c>
      <c r="H17" s="79">
        <v>0</v>
      </c>
      <c r="I17" s="79">
        <v>1</v>
      </c>
      <c r="J17" s="79">
        <v>2</v>
      </c>
      <c r="K17" s="79">
        <v>3</v>
      </c>
      <c r="L17" s="77">
        <v>11</v>
      </c>
      <c r="M17" s="77">
        <v>4</v>
      </c>
      <c r="N17" s="6">
        <f t="shared" si="4"/>
        <v>73.333333333333329</v>
      </c>
      <c r="P17" s="82" t="s">
        <v>54</v>
      </c>
      <c r="Q17" s="83"/>
      <c r="R17" s="7">
        <f>AVERAGE(N6:N38)</f>
        <v>28.484848484848488</v>
      </c>
    </row>
    <row r="18" spans="1:19" x14ac:dyDescent="0.25">
      <c r="A18" s="1">
        <v>13</v>
      </c>
      <c r="B18" s="78" t="s">
        <v>97</v>
      </c>
      <c r="C18" s="2">
        <v>1</v>
      </c>
      <c r="D18" s="79" t="s">
        <v>84</v>
      </c>
      <c r="E18" s="79">
        <v>2</v>
      </c>
      <c r="F18" s="79">
        <v>1</v>
      </c>
      <c r="G18" s="79">
        <v>0</v>
      </c>
      <c r="H18" s="79">
        <v>3</v>
      </c>
      <c r="I18" s="79">
        <v>1</v>
      </c>
      <c r="J18" s="79">
        <v>0</v>
      </c>
      <c r="K18" s="79">
        <v>1</v>
      </c>
      <c r="L18" s="77">
        <v>8</v>
      </c>
      <c r="M18" s="77">
        <v>4</v>
      </c>
      <c r="N18" s="6">
        <f t="shared" si="4"/>
        <v>53.333333333333336</v>
      </c>
    </row>
    <row r="19" spans="1:19" x14ac:dyDescent="0.25">
      <c r="A19" s="1">
        <v>14</v>
      </c>
      <c r="B19" s="78" t="s">
        <v>98</v>
      </c>
      <c r="C19" s="2">
        <v>2</v>
      </c>
      <c r="D19" s="79" t="s">
        <v>84</v>
      </c>
      <c r="E19" s="79">
        <v>2</v>
      </c>
      <c r="F19" s="79">
        <v>1</v>
      </c>
      <c r="G19" s="79">
        <v>2</v>
      </c>
      <c r="H19" s="79">
        <v>3</v>
      </c>
      <c r="I19" s="79" t="s">
        <v>56</v>
      </c>
      <c r="J19" s="79" t="s">
        <v>56</v>
      </c>
      <c r="K19" s="79" t="s">
        <v>56</v>
      </c>
      <c r="L19" s="77">
        <v>8</v>
      </c>
      <c r="M19" s="77">
        <v>4</v>
      </c>
      <c r="N19" s="6">
        <f t="shared" si="4"/>
        <v>53.333333333333336</v>
      </c>
      <c r="P19" s="93" t="s">
        <v>52</v>
      </c>
      <c r="Q19" s="94"/>
      <c r="R19" s="68" t="s">
        <v>51</v>
      </c>
      <c r="S19" s="68" t="s">
        <v>50</v>
      </c>
    </row>
    <row r="20" spans="1:19" x14ac:dyDescent="0.25">
      <c r="A20" s="1">
        <v>15</v>
      </c>
      <c r="B20" s="78" t="s">
        <v>99</v>
      </c>
      <c r="C20" s="2">
        <v>1</v>
      </c>
      <c r="D20" s="79" t="s">
        <v>84</v>
      </c>
      <c r="E20" s="79">
        <v>2</v>
      </c>
      <c r="F20" s="79">
        <v>0</v>
      </c>
      <c r="G20" s="79">
        <v>1</v>
      </c>
      <c r="H20" s="79">
        <v>1</v>
      </c>
      <c r="I20" s="79">
        <v>1</v>
      </c>
      <c r="J20" s="79">
        <v>0</v>
      </c>
      <c r="K20" s="79" t="s">
        <v>56</v>
      </c>
      <c r="L20" s="77">
        <v>5</v>
      </c>
      <c r="M20" s="77">
        <v>3</v>
      </c>
      <c r="N20" s="6">
        <f t="shared" si="4"/>
        <v>33.333333333333329</v>
      </c>
      <c r="P20" s="97" t="s">
        <v>45</v>
      </c>
      <c r="Q20" s="98"/>
      <c r="R20" s="74">
        <f>COUNTIF(N6:N38,"&gt;=85")</f>
        <v>1</v>
      </c>
      <c r="S20" s="74">
        <f>R20/P1*100</f>
        <v>5.5555555555555554</v>
      </c>
    </row>
    <row r="21" spans="1:19" x14ac:dyDescent="0.25">
      <c r="A21" s="1">
        <v>16</v>
      </c>
      <c r="B21" s="78" t="s">
        <v>100</v>
      </c>
      <c r="C21" s="2">
        <v>1</v>
      </c>
      <c r="D21" s="79" t="s">
        <v>84</v>
      </c>
      <c r="E21" s="79">
        <v>2</v>
      </c>
      <c r="F21" s="79">
        <v>1</v>
      </c>
      <c r="G21" s="79">
        <v>1</v>
      </c>
      <c r="H21" s="79">
        <v>0</v>
      </c>
      <c r="I21" s="79">
        <v>1</v>
      </c>
      <c r="J21" s="79">
        <v>1</v>
      </c>
      <c r="K21" s="79">
        <v>1</v>
      </c>
      <c r="L21" s="77">
        <v>7</v>
      </c>
      <c r="M21" s="77">
        <v>3</v>
      </c>
      <c r="N21" s="6">
        <f t="shared" si="4"/>
        <v>46.666666666666664</v>
      </c>
      <c r="P21" s="97" t="s">
        <v>46</v>
      </c>
      <c r="Q21" s="99"/>
      <c r="R21" s="74">
        <f>COUNTIF(N6:N38,"&gt;=75")-R20</f>
        <v>1</v>
      </c>
      <c r="S21" s="74">
        <f>R21/P1*100</f>
        <v>5.5555555555555554</v>
      </c>
    </row>
    <row r="22" spans="1:19" x14ac:dyDescent="0.25">
      <c r="A22" s="1">
        <v>17</v>
      </c>
      <c r="B22" s="78" t="s">
        <v>101</v>
      </c>
      <c r="C22" s="2">
        <v>1</v>
      </c>
      <c r="D22" s="79" t="s">
        <v>84</v>
      </c>
      <c r="E22" s="79">
        <v>2</v>
      </c>
      <c r="F22" s="79">
        <v>1</v>
      </c>
      <c r="G22" s="79">
        <v>0</v>
      </c>
      <c r="H22" s="79">
        <v>1</v>
      </c>
      <c r="I22" s="79" t="s">
        <v>56</v>
      </c>
      <c r="J22" s="79" t="s">
        <v>56</v>
      </c>
      <c r="K22" s="79">
        <v>1</v>
      </c>
      <c r="L22" s="77">
        <v>5</v>
      </c>
      <c r="M22" s="77">
        <v>3</v>
      </c>
      <c r="N22" s="6">
        <f t="shared" si="4"/>
        <v>33.333333333333329</v>
      </c>
      <c r="P22" s="97" t="s">
        <v>47</v>
      </c>
      <c r="Q22" s="98"/>
      <c r="R22" s="74">
        <f>COUNTIF(N6:N38,"&gt;=65")-R21-R20</f>
        <v>3</v>
      </c>
      <c r="S22" s="74">
        <f>R22/P1*100</f>
        <v>16.666666666666664</v>
      </c>
    </row>
    <row r="23" spans="1:19" x14ac:dyDescent="0.25">
      <c r="A23" s="1">
        <v>18</v>
      </c>
      <c r="B23" s="78" t="s">
        <v>102</v>
      </c>
      <c r="C23" s="2">
        <v>2</v>
      </c>
      <c r="D23" s="79" t="s">
        <v>84</v>
      </c>
      <c r="E23" s="79">
        <v>1</v>
      </c>
      <c r="F23" s="79">
        <v>1</v>
      </c>
      <c r="G23" s="79">
        <v>3</v>
      </c>
      <c r="H23" s="79">
        <v>3</v>
      </c>
      <c r="I23" s="79">
        <v>0</v>
      </c>
      <c r="J23" s="79">
        <v>2</v>
      </c>
      <c r="K23" s="79">
        <v>3</v>
      </c>
      <c r="L23" s="77">
        <v>13</v>
      </c>
      <c r="M23" s="77">
        <v>5</v>
      </c>
      <c r="N23" s="6">
        <f t="shared" si="4"/>
        <v>86.666666666666671</v>
      </c>
      <c r="P23" s="97" t="s">
        <v>48</v>
      </c>
      <c r="Q23" s="98"/>
      <c r="R23" s="74">
        <f>COUNTIF(N6:N38,"&gt;=50")-R22-R21-R20</f>
        <v>5</v>
      </c>
      <c r="S23" s="74">
        <f>R23/P1*100</f>
        <v>27.777777777777779</v>
      </c>
    </row>
    <row r="24" spans="1:19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67"/>
      <c r="M24" s="2"/>
      <c r="N24" s="6">
        <f t="shared" si="4"/>
        <v>0</v>
      </c>
      <c r="P24" s="97" t="s">
        <v>49</v>
      </c>
      <c r="Q24" s="98"/>
      <c r="R24" s="74">
        <f>COUNTIF(N6:N38,"&lt;50")</f>
        <v>23</v>
      </c>
      <c r="S24" s="74">
        <f>R24/P1*100</f>
        <v>127.77777777777777</v>
      </c>
    </row>
    <row r="25" spans="1:19" x14ac:dyDescent="0.25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67"/>
      <c r="M25" s="2"/>
      <c r="N25" s="6">
        <f t="shared" si="4"/>
        <v>0</v>
      </c>
    </row>
    <row r="26" spans="1:19" x14ac:dyDescent="0.25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67"/>
      <c r="M26" s="2"/>
      <c r="N26" s="6">
        <f t="shared" si="4"/>
        <v>0</v>
      </c>
    </row>
    <row r="27" spans="1:19" x14ac:dyDescent="0.25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67"/>
      <c r="M27" s="2"/>
      <c r="N27" s="6">
        <f t="shared" si="4"/>
        <v>0</v>
      </c>
    </row>
    <row r="28" spans="1:19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67"/>
      <c r="M28" s="2"/>
      <c r="N28" s="6">
        <f t="shared" si="4"/>
        <v>0</v>
      </c>
    </row>
    <row r="29" spans="1:19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67"/>
      <c r="M29" s="2"/>
      <c r="N29" s="6">
        <f t="shared" si="4"/>
        <v>0</v>
      </c>
    </row>
    <row r="30" spans="1:19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67"/>
      <c r="M30" s="2"/>
      <c r="N30" s="6">
        <f t="shared" si="4"/>
        <v>0</v>
      </c>
    </row>
    <row r="31" spans="1:19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67"/>
      <c r="M31" s="2"/>
      <c r="N31" s="6">
        <f t="shared" si="4"/>
        <v>0</v>
      </c>
    </row>
    <row r="32" spans="1:19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67"/>
      <c r="M32" s="2"/>
      <c r="N32" s="6">
        <f t="shared" si="4"/>
        <v>0</v>
      </c>
    </row>
    <row r="33" spans="1:18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67"/>
      <c r="M33" s="2"/>
      <c r="N33" s="6">
        <f t="shared" si="4"/>
        <v>0</v>
      </c>
    </row>
    <row r="34" spans="1:18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67"/>
      <c r="M34" s="2"/>
      <c r="N34" s="6">
        <f t="shared" si="4"/>
        <v>0</v>
      </c>
    </row>
    <row r="35" spans="1:18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67"/>
      <c r="M35" s="2"/>
      <c r="N35" s="6">
        <f t="shared" si="4"/>
        <v>0</v>
      </c>
    </row>
    <row r="36" spans="1:18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67"/>
      <c r="M36" s="2"/>
      <c r="N36" s="6">
        <f t="shared" si="4"/>
        <v>0</v>
      </c>
    </row>
    <row r="37" spans="1:18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67"/>
      <c r="M37" s="2"/>
      <c r="N37" s="6">
        <f t="shared" si="4"/>
        <v>0</v>
      </c>
    </row>
    <row r="38" spans="1:18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67"/>
      <c r="M38" s="2"/>
      <c r="N38" s="6">
        <f t="shared" si="4"/>
        <v>0</v>
      </c>
    </row>
    <row r="39" spans="1:18" x14ac:dyDescent="0.25">
      <c r="A39" s="1"/>
      <c r="B39" s="1"/>
      <c r="C39" s="2"/>
      <c r="D39" s="2"/>
      <c r="E39" s="7">
        <f t="shared" ref="E39:K39" si="5">AVERAGE(E6:E38)/E1*100</f>
        <v>91.666666666666657</v>
      </c>
      <c r="F39" s="7">
        <f t="shared" si="5"/>
        <v>94.117647058823522</v>
      </c>
      <c r="G39" s="7">
        <f t="shared" si="5"/>
        <v>43.75</v>
      </c>
      <c r="H39" s="7">
        <f t="shared" si="5"/>
        <v>46.296296296296298</v>
      </c>
      <c r="I39" s="7">
        <f t="shared" si="5"/>
        <v>81.25</v>
      </c>
      <c r="J39" s="7">
        <f t="shared" si="5"/>
        <v>53.846153846153847</v>
      </c>
      <c r="K39" s="7">
        <f t="shared" si="5"/>
        <v>57.575757575757578</v>
      </c>
      <c r="L39" s="36">
        <f>AVERAGE(L6:L38)</f>
        <v>7.833333333333333</v>
      </c>
      <c r="M39" s="36">
        <f>AVERAGE(M6:M38)</f>
        <v>3.6666666666666665</v>
      </c>
      <c r="N39" s="36">
        <f>AVERAGE(N6:N38)</f>
        <v>28.484848484848488</v>
      </c>
      <c r="P39" s="28"/>
      <c r="Q39" s="28"/>
      <c r="R39" s="28"/>
    </row>
    <row r="40" spans="1:18" s="28" customFormat="1" x14ac:dyDescent="0.25">
      <c r="C40" s="37"/>
      <c r="D40" s="37"/>
      <c r="L40" s="38"/>
      <c r="M40" s="37"/>
      <c r="P40"/>
      <c r="Q40"/>
      <c r="R40"/>
    </row>
    <row r="41" spans="1:18" ht="322.5" customHeight="1" x14ac:dyDescent="0.25">
      <c r="E41" s="75" t="str">
        <f>'2'!B3</f>
        <v>1. Умение создавать, применять и преобразовывать знаки и символы, модели и схемы для решения учебных и познавательных задач</v>
      </c>
      <c r="F41" s="75" t="str">
        <f>'2'!B4</f>
        <v>2. Смысловое чтение</v>
      </c>
      <c r="G41" s="75" t="str">
        <f>'2'!B5</f>
        <v>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H41" s="75" t="str">
        <f>'2'!B6</f>
        <v>4. Умение осознанно использовать речевые средства в соответствии с задачей коммуникации;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I41" s="75" t="str">
        <f>'2'!B7</f>
        <v>5. Умение создавать, применять и преобразовывать знаки и символы, модели и схемы для решения учебных и познавательных задач;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J41" s="75" t="str">
        <f>'2'!B8</f>
        <v>6.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выводы; владение основами самоконтроля, самооценки, принятия решений и осуществления осознанного выбора в учебной и познавательной деятельности</v>
      </c>
      <c r="K41" s="75" t="str">
        <f>'2'!B9</f>
        <v>7.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</row>
    <row r="48" spans="1:18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P22:Q22"/>
    <mergeCell ref="P23:Q23"/>
    <mergeCell ref="P24:Q24"/>
    <mergeCell ref="P15:Q15"/>
    <mergeCell ref="P16:Q16"/>
    <mergeCell ref="P17:Q17"/>
    <mergeCell ref="P19:Q19"/>
    <mergeCell ref="P20:Q20"/>
    <mergeCell ref="P21:Q21"/>
    <mergeCell ref="P14:Q14"/>
    <mergeCell ref="W1:X1"/>
    <mergeCell ref="W2:X2"/>
    <mergeCell ref="A3:A5"/>
    <mergeCell ref="B3:B5"/>
    <mergeCell ref="C3:C5"/>
    <mergeCell ref="D3:D5"/>
    <mergeCell ref="E3:K3"/>
    <mergeCell ref="L3:L5"/>
    <mergeCell ref="M3:M5"/>
    <mergeCell ref="N3:N5"/>
    <mergeCell ref="W3:X3"/>
    <mergeCell ref="W4:X4"/>
    <mergeCell ref="W5:X5"/>
    <mergeCell ref="P12:Q12"/>
    <mergeCell ref="P13:Q13"/>
  </mergeCells>
  <conditionalFormatting sqref="M24:M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K3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M6:M23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G15" sqref="G15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100" t="s">
        <v>2</v>
      </c>
      <c r="B1" s="102" t="s">
        <v>19</v>
      </c>
      <c r="C1" s="104" t="s">
        <v>20</v>
      </c>
      <c r="D1" s="106" t="s">
        <v>42</v>
      </c>
      <c r="E1" s="107"/>
      <c r="F1" s="107"/>
      <c r="G1" s="107"/>
      <c r="H1" s="107"/>
      <c r="I1" s="107"/>
      <c r="J1" s="107"/>
      <c r="K1" s="107"/>
      <c r="L1" s="108"/>
      <c r="M1" s="16"/>
    </row>
    <row r="2" spans="1:13" s="17" customFormat="1" ht="106.5" customHeight="1" x14ac:dyDescent="0.2">
      <c r="A2" s="101"/>
      <c r="B2" s="103"/>
      <c r="C2" s="105"/>
      <c r="D2" s="56" t="s">
        <v>21</v>
      </c>
      <c r="E2" s="56" t="s">
        <v>22</v>
      </c>
      <c r="F2" s="56" t="s">
        <v>23</v>
      </c>
      <c r="G2" s="56" t="s">
        <v>24</v>
      </c>
      <c r="H2" s="57" t="s">
        <v>29</v>
      </c>
      <c r="I2" s="57" t="s">
        <v>30</v>
      </c>
      <c r="J2" s="62" t="s">
        <v>26</v>
      </c>
      <c r="K2" s="62" t="s">
        <v>25</v>
      </c>
      <c r="L2" s="62" t="s">
        <v>32</v>
      </c>
      <c r="M2" s="18"/>
    </row>
    <row r="3" spans="1:13" s="17" customFormat="1" ht="12.75" x14ac:dyDescent="0.2">
      <c r="A3" s="19" t="s">
        <v>57</v>
      </c>
      <c r="B3" s="20" t="s">
        <v>59</v>
      </c>
      <c r="C3" s="21">
        <f>'5А'!AH1</f>
        <v>16</v>
      </c>
      <c r="D3" s="58">
        <f>'5А'!AI10</f>
        <v>0</v>
      </c>
      <c r="E3" s="58">
        <f>'5А'!AI9</f>
        <v>4</v>
      </c>
      <c r="F3" s="58">
        <f>'5А'!AI8</f>
        <v>12</v>
      </c>
      <c r="G3" s="58">
        <f>'5А'!AI7</f>
        <v>0</v>
      </c>
      <c r="H3" s="59">
        <f>'5А'!AJ13</f>
        <v>100</v>
      </c>
      <c r="I3" s="59">
        <f>'5А'!AJ14</f>
        <v>25</v>
      </c>
      <c r="J3" s="63">
        <f>'5А'!AJ15</f>
        <v>5.75</v>
      </c>
      <c r="K3" s="63">
        <f>'5А'!AJ16</f>
        <v>3.25</v>
      </c>
      <c r="L3" s="63">
        <f>'5А'!AJ17</f>
        <v>18.585858585858588</v>
      </c>
      <c r="M3" s="22"/>
    </row>
    <row r="4" spans="1:13" s="17" customFormat="1" ht="12.75" x14ac:dyDescent="0.2">
      <c r="A4" s="19" t="s">
        <v>58</v>
      </c>
      <c r="B4" s="23" t="s">
        <v>59</v>
      </c>
      <c r="C4" s="21">
        <f>'5Б'!P1</f>
        <v>18</v>
      </c>
      <c r="D4" s="58">
        <f>'5Б'!Q10</f>
        <v>2</v>
      </c>
      <c r="E4" s="58">
        <f>'5Б'!Q9</f>
        <v>8</v>
      </c>
      <c r="F4" s="58">
        <f>'5Б'!Q8</f>
        <v>8</v>
      </c>
      <c r="G4" s="58">
        <f>'5Б'!Q7</f>
        <v>0</v>
      </c>
      <c r="H4" s="59">
        <f>'5А'!AJ13</f>
        <v>100</v>
      </c>
      <c r="I4" s="59">
        <f>'5Б'!R14</f>
        <v>55.555555555555557</v>
      </c>
      <c r="J4" s="63">
        <f>'5Б'!R15</f>
        <v>7.833333333333333</v>
      </c>
      <c r="K4" s="63">
        <f>'5Б'!R16</f>
        <v>3.6666666666666665</v>
      </c>
      <c r="L4" s="63">
        <f>'5Б'!R17</f>
        <v>28.484848484848488</v>
      </c>
      <c r="M4" s="22"/>
    </row>
    <row r="5" spans="1:13" s="17" customFormat="1" ht="12.75" x14ac:dyDescent="0.2">
      <c r="A5" s="25" t="s">
        <v>55</v>
      </c>
      <c r="B5" s="26" t="s">
        <v>27</v>
      </c>
      <c r="C5" s="24">
        <f>SUM(C3:C4)</f>
        <v>34</v>
      </c>
      <c r="D5" s="60">
        <f>SUM(D3:D4)</f>
        <v>2</v>
      </c>
      <c r="E5" s="60">
        <f>SUM(E3:E4)</f>
        <v>12</v>
      </c>
      <c r="F5" s="60">
        <f>SUM(F3:F4)</f>
        <v>20</v>
      </c>
      <c r="G5" s="60">
        <f>SUM(G3:G4)</f>
        <v>0</v>
      </c>
      <c r="H5" s="61">
        <f>'1'!AF153</f>
        <v>100</v>
      </c>
      <c r="I5" s="61">
        <f>'1'!AF154</f>
        <v>41.17647058823529</v>
      </c>
      <c r="J5" s="64">
        <f>'1'!AF155</f>
        <v>6.8529411764705879</v>
      </c>
      <c r="K5" s="64">
        <f>'1'!AF156</f>
        <v>3.4705882352941178</v>
      </c>
      <c r="L5" s="64">
        <f>'1'!AF157</f>
        <v>11.767676767676763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5А</vt:lpstr>
      <vt:lpstr>5Б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2023-09-20T11:57:03Z</dcterms:modified>
</cp:coreProperties>
</file>