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6605" windowHeight="7995" tabRatio="608" activeTab="5"/>
  </bookViews>
  <sheets>
    <sheet name="1" sheetId="4" r:id="rId1"/>
    <sheet name="2" sheetId="5" r:id="rId2"/>
    <sheet name="уровни" sheetId="13" r:id="rId3"/>
    <sheet name="7 А" sheetId="11" r:id="rId4"/>
    <sheet name="7 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'1'!$E$3:$AF$138</definedName>
    <definedName name="_xlnm.Print_Area" localSheetId="0">'1'!$A$2:$AF$156</definedName>
  </definedNames>
  <calcPr calcId="125725"/>
</workbook>
</file>

<file path=xl/calcChain.xml><?xml version="1.0" encoding="utf-8"?>
<calcChain xmlns="http://schemas.openxmlformats.org/spreadsheetml/2006/main">
  <c r="M25" i="11"/>
  <c r="E25"/>
  <c r="C27" i="5" l="1"/>
  <c r="C26"/>
  <c r="C25"/>
  <c r="C24"/>
  <c r="C23"/>
  <c r="C22"/>
  <c r="C21"/>
  <c r="C20"/>
  <c r="C19"/>
  <c r="C18"/>
  <c r="C17"/>
  <c r="C16"/>
  <c r="C15"/>
  <c r="C14"/>
  <c r="C13"/>
  <c r="K10" l="1"/>
  <c r="K6"/>
  <c r="J24"/>
  <c r="J20"/>
  <c r="J10"/>
  <c r="J8"/>
  <c r="J6"/>
  <c r="J4"/>
  <c r="AC41" i="18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E39"/>
  <c r="AD39"/>
  <c r="AJ16"/>
  <c r="AJ15"/>
  <c r="AI10"/>
  <c r="AJ10" s="1"/>
  <c r="AI9"/>
  <c r="AI8"/>
  <c r="AI7"/>
  <c r="AJ7" s="1"/>
  <c r="BF5"/>
  <c r="BE5"/>
  <c r="BD5"/>
  <c r="BC5"/>
  <c r="BB5"/>
  <c r="BA5"/>
  <c r="AZ5"/>
  <c r="AY5"/>
  <c r="AX5"/>
  <c r="AW5"/>
  <c r="AV5"/>
  <c r="AU5"/>
  <c r="AT5"/>
  <c r="AS5"/>
  <c r="AR5"/>
  <c r="AP5"/>
  <c r="AO5"/>
  <c r="AN5"/>
  <c r="AM5"/>
  <c r="AL5"/>
  <c r="AI5"/>
  <c r="AH5"/>
  <c r="BF4"/>
  <c r="BE4"/>
  <c r="BD4"/>
  <c r="BC4"/>
  <c r="BB4"/>
  <c r="BA4"/>
  <c r="AZ4"/>
  <c r="AY4"/>
  <c r="AX4"/>
  <c r="AW4"/>
  <c r="AV4"/>
  <c r="AU4"/>
  <c r="AT4"/>
  <c r="AS4"/>
  <c r="AR4"/>
  <c r="AP4"/>
  <c r="AO4"/>
  <c r="AN4"/>
  <c r="AM4"/>
  <c r="AL4"/>
  <c r="AK4"/>
  <c r="AJ4"/>
  <c r="AI4"/>
  <c r="AH4"/>
  <c r="AC1"/>
  <c r="AC39" s="1"/>
  <c r="AB1"/>
  <c r="AB39" s="1"/>
  <c r="AA1"/>
  <c r="BD2" s="1"/>
  <c r="Z1"/>
  <c r="BC2" s="1"/>
  <c r="BC3" s="1"/>
  <c r="Y1"/>
  <c r="Y39" s="1"/>
  <c r="X1"/>
  <c r="X39" s="1"/>
  <c r="W1"/>
  <c r="W39" s="1"/>
  <c r="V1"/>
  <c r="AY2" s="1"/>
  <c r="AY3" s="1"/>
  <c r="U1"/>
  <c r="U39" s="1"/>
  <c r="T1"/>
  <c r="T39" s="1"/>
  <c r="S1"/>
  <c r="S39" s="1"/>
  <c r="R1"/>
  <c r="AU2" s="1"/>
  <c r="AU3" s="1"/>
  <c r="Q1"/>
  <c r="Q39" s="1"/>
  <c r="P1"/>
  <c r="P39" s="1"/>
  <c r="O1"/>
  <c r="O39" s="1"/>
  <c r="N1"/>
  <c r="M1"/>
  <c r="M39" s="1"/>
  <c r="L1"/>
  <c r="L39" s="1"/>
  <c r="K1"/>
  <c r="AN2" s="1"/>
  <c r="J1"/>
  <c r="AM2" s="1"/>
  <c r="AM3" s="1"/>
  <c r="I1"/>
  <c r="I39" s="1"/>
  <c r="H1"/>
  <c r="H39" s="1"/>
  <c r="G1"/>
  <c r="G39" s="1"/>
  <c r="F1"/>
  <c r="AI3" s="1"/>
  <c r="E1"/>
  <c r="E39" s="1"/>
  <c r="N1" i="11"/>
  <c r="O1"/>
  <c r="P1"/>
  <c r="AS2" s="1"/>
  <c r="H14" i="5" s="1"/>
  <c r="Q1" i="11"/>
  <c r="AT2" s="1"/>
  <c r="H15" i="5" s="1"/>
  <c r="R1" i="11"/>
  <c r="AU2" s="1"/>
  <c r="H16" i="5" s="1"/>
  <c r="S1" i="11"/>
  <c r="S25" s="1"/>
  <c r="T1"/>
  <c r="AW2" s="1"/>
  <c r="H18" i="5" s="1"/>
  <c r="U1" i="11"/>
  <c r="AX2" s="1"/>
  <c r="H19" i="5" s="1"/>
  <c r="V1" i="11"/>
  <c r="AY2" s="1"/>
  <c r="H20" i="5" s="1"/>
  <c r="W1" i="11"/>
  <c r="X1"/>
  <c r="BA2" s="1"/>
  <c r="H22" i="5" s="1"/>
  <c r="Y1" i="11"/>
  <c r="BB2" s="1"/>
  <c r="H23" i="5" s="1"/>
  <c r="Z1" i="11"/>
  <c r="BC2" s="1"/>
  <c r="H24" i="5" s="1"/>
  <c r="AA1" i="11"/>
  <c r="AA25" s="1"/>
  <c r="AB1"/>
  <c r="BE2" s="1"/>
  <c r="H26" i="5" s="1"/>
  <c r="AC1" i="11"/>
  <c r="BF2" s="1"/>
  <c r="H27" i="5" s="1"/>
  <c r="AZ2" i="11"/>
  <c r="H21" i="5" s="1"/>
  <c r="AS4" i="11"/>
  <c r="AT4"/>
  <c r="AU4"/>
  <c r="AV4"/>
  <c r="AW4"/>
  <c r="AX4"/>
  <c r="AY4"/>
  <c r="AZ4"/>
  <c r="BA4"/>
  <c r="BB4"/>
  <c r="BC4"/>
  <c r="BD4"/>
  <c r="BE4"/>
  <c r="BF4"/>
  <c r="AS5"/>
  <c r="AT5"/>
  <c r="AU5"/>
  <c r="AV5"/>
  <c r="AW5"/>
  <c r="AX5"/>
  <c r="AY5"/>
  <c r="AZ5"/>
  <c r="BA5"/>
  <c r="BB5"/>
  <c r="BC5"/>
  <c r="BD5"/>
  <c r="BE5"/>
  <c r="BF5"/>
  <c r="AI7"/>
  <c r="R25"/>
  <c r="V25"/>
  <c r="W25"/>
  <c r="Z25"/>
  <c r="AC27"/>
  <c r="AB27"/>
  <c r="AA27"/>
  <c r="Z27"/>
  <c r="Y27"/>
  <c r="X27"/>
  <c r="W27"/>
  <c r="V27"/>
  <c r="U27"/>
  <c r="T27"/>
  <c r="S27"/>
  <c r="R27"/>
  <c r="Q27"/>
  <c r="AE147" i="4"/>
  <c r="AF147" s="1"/>
  <c r="AF1"/>
  <c r="AF106" s="1"/>
  <c r="Q138"/>
  <c r="R138"/>
  <c r="S138"/>
  <c r="T138"/>
  <c r="U138"/>
  <c r="V138"/>
  <c r="W138"/>
  <c r="X138"/>
  <c r="Y138"/>
  <c r="Z138"/>
  <c r="AA138"/>
  <c r="Q141"/>
  <c r="L15" i="5" s="1"/>
  <c r="G15" s="1"/>
  <c r="R141" i="4"/>
  <c r="L16" i="5" s="1"/>
  <c r="G16" s="1"/>
  <c r="S141" i="4"/>
  <c r="L17" i="5" s="1"/>
  <c r="G17" s="1"/>
  <c r="T141" i="4"/>
  <c r="L18" i="5" s="1"/>
  <c r="G18" s="1"/>
  <c r="U141" i="4"/>
  <c r="L19" i="5" s="1"/>
  <c r="G19" s="1"/>
  <c r="V141" i="4"/>
  <c r="L20" i="5" s="1"/>
  <c r="G20" s="1"/>
  <c r="W141" i="4"/>
  <c r="L21" i="5" s="1"/>
  <c r="G21" s="1"/>
  <c r="X141" i="4"/>
  <c r="L22" i="5" s="1"/>
  <c r="G22" s="1"/>
  <c r="Y141" i="4"/>
  <c r="L23" i="5" s="1"/>
  <c r="G23" s="1"/>
  <c r="Z141" i="4"/>
  <c r="L24" i="5" s="1"/>
  <c r="G24" s="1"/>
  <c r="AA141" i="4"/>
  <c r="L25" i="5" s="1"/>
  <c r="G25" s="1"/>
  <c r="Q143" i="4"/>
  <c r="R143"/>
  <c r="S143"/>
  <c r="T143"/>
  <c r="U143"/>
  <c r="V143"/>
  <c r="W143"/>
  <c r="X143"/>
  <c r="Y143"/>
  <c r="Z143"/>
  <c r="AA143"/>
  <c r="Q144"/>
  <c r="R144"/>
  <c r="S144"/>
  <c r="T144"/>
  <c r="U144"/>
  <c r="V144"/>
  <c r="W144"/>
  <c r="X144"/>
  <c r="Y144"/>
  <c r="Z144"/>
  <c r="AA144"/>
  <c r="K4" i="5" l="1"/>
  <c r="K8"/>
  <c r="AJ8" i="18"/>
  <c r="AJ9"/>
  <c r="D4" i="6"/>
  <c r="AF132" i="4"/>
  <c r="AF124"/>
  <c r="AF116"/>
  <c r="AF108"/>
  <c r="BA2" i="18"/>
  <c r="AF133" i="4"/>
  <c r="AF125"/>
  <c r="AF117"/>
  <c r="AF109"/>
  <c r="AS2" i="18"/>
  <c r="AR2"/>
  <c r="AR3" s="1"/>
  <c r="AZ2"/>
  <c r="AZ3" s="1"/>
  <c r="AK2"/>
  <c r="AK3" s="1"/>
  <c r="K20" i="5"/>
  <c r="K21"/>
  <c r="K16"/>
  <c r="K24"/>
  <c r="J16"/>
  <c r="BA3" i="18"/>
  <c r="AJ13"/>
  <c r="AS3"/>
  <c r="G4" i="6"/>
  <c r="AN3" i="18"/>
  <c r="BD3"/>
  <c r="I25" i="5"/>
  <c r="K22"/>
  <c r="K26"/>
  <c r="J39" i="18"/>
  <c r="Z39"/>
  <c r="K39"/>
  <c r="AA39"/>
  <c r="I16" i="5"/>
  <c r="I24"/>
  <c r="BD2" i="11"/>
  <c r="H25" i="5" s="1"/>
  <c r="AV2" i="11"/>
  <c r="H17" i="5" s="1"/>
  <c r="AF129" i="4"/>
  <c r="AF121"/>
  <c r="AF113"/>
  <c r="AF105"/>
  <c r="AV2" i="18"/>
  <c r="F39"/>
  <c r="N39"/>
  <c r="V39"/>
  <c r="I13" i="5"/>
  <c r="I21"/>
  <c r="J22"/>
  <c r="J26"/>
  <c r="R39" i="18"/>
  <c r="I20" i="5"/>
  <c r="K17"/>
  <c r="K25"/>
  <c r="AF128" i="4"/>
  <c r="AF120"/>
  <c r="AF112"/>
  <c r="AF104"/>
  <c r="AO2" i="18"/>
  <c r="AW2"/>
  <c r="BE2"/>
  <c r="I14" i="5"/>
  <c r="I22"/>
  <c r="J14"/>
  <c r="J18"/>
  <c r="K3"/>
  <c r="K7"/>
  <c r="K11"/>
  <c r="J5"/>
  <c r="J9"/>
  <c r="J3"/>
  <c r="J7"/>
  <c r="J11"/>
  <c r="AJ14" i="18"/>
  <c r="AH2"/>
  <c r="AL2"/>
  <c r="AP2"/>
  <c r="AT2"/>
  <c r="AX2"/>
  <c r="BB2"/>
  <c r="BF2"/>
  <c r="AF1"/>
  <c r="Y25" i="11"/>
  <c r="U25"/>
  <c r="Q25"/>
  <c r="AF135" i="4"/>
  <c r="AF131"/>
  <c r="AF127"/>
  <c r="AF123"/>
  <c r="AF119"/>
  <c r="AF115"/>
  <c r="AF111"/>
  <c r="AF107"/>
  <c r="X25" i="11"/>
  <c r="T25"/>
  <c r="AF134" i="4"/>
  <c r="AF130"/>
  <c r="AF126"/>
  <c r="AF122"/>
  <c r="AF118"/>
  <c r="AF114"/>
  <c r="AF110"/>
  <c r="P27" i="11"/>
  <c r="O27"/>
  <c r="N27"/>
  <c r="M27"/>
  <c r="L27"/>
  <c r="K27"/>
  <c r="J27"/>
  <c r="I27"/>
  <c r="H27"/>
  <c r="G27"/>
  <c r="F27"/>
  <c r="E27"/>
  <c r="K5" i="5" l="1"/>
  <c r="K9"/>
  <c r="K13"/>
  <c r="AH3" i="18"/>
  <c r="AT3"/>
  <c r="I15" i="5"/>
  <c r="J15"/>
  <c r="J17"/>
  <c r="AV3" i="18"/>
  <c r="I17" i="5"/>
  <c r="BF3" i="18"/>
  <c r="I27" i="5"/>
  <c r="AP3" i="18"/>
  <c r="J27" i="5"/>
  <c r="J13"/>
  <c r="K23"/>
  <c r="K14"/>
  <c r="BE3" i="18"/>
  <c r="I26" i="5"/>
  <c r="AX3" i="18"/>
  <c r="I19" i="5"/>
  <c r="J19"/>
  <c r="J21"/>
  <c r="K15"/>
  <c r="AO3" i="18"/>
  <c r="K18" i="5"/>
  <c r="K27"/>
  <c r="BB3" i="18"/>
  <c r="I23" i="5"/>
  <c r="AL3" i="18"/>
  <c r="J23" i="5"/>
  <c r="J25"/>
  <c r="K19"/>
  <c r="AW3" i="18"/>
  <c r="I18" i="5"/>
  <c r="AF35" i="18"/>
  <c r="AF31"/>
  <c r="AF27"/>
  <c r="AF23"/>
  <c r="AF33"/>
  <c r="AF21"/>
  <c r="AF22"/>
  <c r="AF38"/>
  <c r="AF34"/>
  <c r="AF30"/>
  <c r="AF26"/>
  <c r="AF24"/>
  <c r="AF37"/>
  <c r="AF29"/>
  <c r="AF25"/>
  <c r="AF36"/>
  <c r="AF32"/>
  <c r="AF28"/>
  <c r="N141" i="4"/>
  <c r="O141"/>
  <c r="L13" i="5" s="1"/>
  <c r="G13" s="1"/>
  <c r="P141" i="4"/>
  <c r="L14" i="5" s="1"/>
  <c r="G14" s="1"/>
  <c r="AB141" i="4"/>
  <c r="L26" i="5" s="1"/>
  <c r="G26" s="1"/>
  <c r="AC141" i="4"/>
  <c r="L27" i="5" s="1"/>
  <c r="G27" s="1"/>
  <c r="AJ16" i="11"/>
  <c r="K3" i="6" s="1"/>
  <c r="AJ15" i="11"/>
  <c r="AI10"/>
  <c r="AJ10" s="1"/>
  <c r="AI9"/>
  <c r="AI8"/>
  <c r="AJ7"/>
  <c r="AR5"/>
  <c r="AP5"/>
  <c r="AO5"/>
  <c r="AN5"/>
  <c r="AM5"/>
  <c r="AL5"/>
  <c r="AK5"/>
  <c r="AJ5"/>
  <c r="AH5"/>
  <c r="AR4"/>
  <c r="AP4"/>
  <c r="AO4"/>
  <c r="AN4"/>
  <c r="AM4"/>
  <c r="AL4"/>
  <c r="AK4"/>
  <c r="AJ4"/>
  <c r="AI4"/>
  <c r="AH4"/>
  <c r="AR2"/>
  <c r="H13" i="5" s="1"/>
  <c r="AP2" i="11"/>
  <c r="AO2"/>
  <c r="AN2"/>
  <c r="AM2"/>
  <c r="AL2"/>
  <c r="AK2"/>
  <c r="AJ2"/>
  <c r="H5" i="5" s="1"/>
  <c r="AI2" i="11"/>
  <c r="AE25"/>
  <c r="AD25"/>
  <c r="AC25"/>
  <c r="AB25"/>
  <c r="P25"/>
  <c r="O25"/>
  <c r="N25"/>
  <c r="L25"/>
  <c r="K25"/>
  <c r="J25"/>
  <c r="I25"/>
  <c r="H25"/>
  <c r="G25"/>
  <c r="F25"/>
  <c r="AF1"/>
  <c r="F143" i="4"/>
  <c r="G143"/>
  <c r="H143"/>
  <c r="I143"/>
  <c r="J143"/>
  <c r="K143"/>
  <c r="L143"/>
  <c r="M143"/>
  <c r="N143"/>
  <c r="O143"/>
  <c r="P143"/>
  <c r="AB143"/>
  <c r="AC143"/>
  <c r="E143"/>
  <c r="AC138"/>
  <c r="AE138"/>
  <c r="AD138"/>
  <c r="AJ24" i="18" l="1"/>
  <c r="AK24" s="1"/>
  <c r="AJ20"/>
  <c r="AJ12"/>
  <c r="AF20" i="11"/>
  <c r="AF24"/>
  <c r="AF21"/>
  <c r="AF22"/>
  <c r="AF19"/>
  <c r="AF23"/>
  <c r="AJ3"/>
  <c r="AN3"/>
  <c r="AK3"/>
  <c r="AO3"/>
  <c r="AH3"/>
  <c r="AL3"/>
  <c r="AP3"/>
  <c r="AJ14"/>
  <c r="I3" i="6" s="1"/>
  <c r="AI3" i="11"/>
  <c r="AM3"/>
  <c r="AJ13"/>
  <c r="D3" i="6"/>
  <c r="G3"/>
  <c r="AJ8" i="11"/>
  <c r="AJ9"/>
  <c r="AF156" i="4"/>
  <c r="AF155"/>
  <c r="AE150"/>
  <c r="AF150" s="1"/>
  <c r="AE149"/>
  <c r="AE148"/>
  <c r="AF148" s="1"/>
  <c r="AJ21" i="18" l="1"/>
  <c r="AK20"/>
  <c r="AJ20" i="11"/>
  <c r="AJ24"/>
  <c r="AK24" s="1"/>
  <c r="AJ12"/>
  <c r="L3" i="6"/>
  <c r="AF154" i="4"/>
  <c r="I7" i="6" s="1"/>
  <c r="C7"/>
  <c r="AF149" i="4"/>
  <c r="AF153"/>
  <c r="F7" i="6"/>
  <c r="D7"/>
  <c r="AK21" i="18" l="1"/>
  <c r="AJ22"/>
  <c r="AJ21" i="11"/>
  <c r="AK20"/>
  <c r="H144" i="4"/>
  <c r="L144"/>
  <c r="M144"/>
  <c r="N144"/>
  <c r="O144"/>
  <c r="P144"/>
  <c r="AB144"/>
  <c r="AC144"/>
  <c r="E144"/>
  <c r="F138"/>
  <c r="G138"/>
  <c r="H138"/>
  <c r="I138"/>
  <c r="J138"/>
  <c r="K138"/>
  <c r="L138"/>
  <c r="M138"/>
  <c r="N138"/>
  <c r="O138"/>
  <c r="P138"/>
  <c r="AB138"/>
  <c r="E138"/>
  <c r="AK22" i="18" l="1"/>
  <c r="AJ23"/>
  <c r="AK23" s="1"/>
  <c r="AJ22" i="11"/>
  <c r="AK21"/>
  <c r="M142" i="4"/>
  <c r="I142"/>
  <c r="E142"/>
  <c r="L142"/>
  <c r="H142"/>
  <c r="K142"/>
  <c r="G142"/>
  <c r="J142"/>
  <c r="F142"/>
  <c r="AF103"/>
  <c r="AF91"/>
  <c r="AF83"/>
  <c r="AF75"/>
  <c r="AF67"/>
  <c r="AF59"/>
  <c r="AF51"/>
  <c r="AF43"/>
  <c r="AF35"/>
  <c r="AF102"/>
  <c r="AF98"/>
  <c r="AF94"/>
  <c r="AF90"/>
  <c r="AF86"/>
  <c r="AF82"/>
  <c r="AF78"/>
  <c r="AF74"/>
  <c r="AF70"/>
  <c r="AF66"/>
  <c r="AF62"/>
  <c r="AF58"/>
  <c r="AF54"/>
  <c r="AF50"/>
  <c r="AF46"/>
  <c r="AF42"/>
  <c r="AF38"/>
  <c r="AF34"/>
  <c r="AF137"/>
  <c r="AF101"/>
  <c r="AF97"/>
  <c r="AF93"/>
  <c r="AF89"/>
  <c r="AF85"/>
  <c r="AF81"/>
  <c r="AF77"/>
  <c r="AF73"/>
  <c r="AF69"/>
  <c r="AF65"/>
  <c r="AF61"/>
  <c r="AF57"/>
  <c r="AF53"/>
  <c r="AF49"/>
  <c r="AF45"/>
  <c r="AF41"/>
  <c r="AF37"/>
  <c r="AF99"/>
  <c r="AF95"/>
  <c r="AF87"/>
  <c r="AF79"/>
  <c r="AF71"/>
  <c r="AF63"/>
  <c r="AF55"/>
  <c r="AF47"/>
  <c r="AF39"/>
  <c r="AF136"/>
  <c r="AF100"/>
  <c r="AF96"/>
  <c r="AF92"/>
  <c r="AF88"/>
  <c r="AF84"/>
  <c r="AF80"/>
  <c r="AF76"/>
  <c r="AF72"/>
  <c r="AF68"/>
  <c r="AF64"/>
  <c r="AF60"/>
  <c r="AF56"/>
  <c r="AF52"/>
  <c r="AF48"/>
  <c r="AF44"/>
  <c r="AF40"/>
  <c r="AF36"/>
  <c r="AF152" l="1"/>
  <c r="AJ23" i="11"/>
  <c r="AK23" s="1"/>
  <c r="AK22"/>
  <c r="J157" i="4"/>
  <c r="K157" s="1"/>
  <c r="J153"/>
  <c r="K153" s="1"/>
  <c r="J154" l="1"/>
  <c r="K154" l="1"/>
  <c r="J155"/>
  <c r="K155" l="1"/>
  <c r="J156"/>
  <c r="K156" s="1"/>
</calcChain>
</file>

<file path=xl/sharedStrings.xml><?xml version="1.0" encoding="utf-8"?>
<sst xmlns="http://schemas.openxmlformats.org/spreadsheetml/2006/main" count="278" uniqueCount="107">
  <si>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</si>
  <si>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</si>
  <si>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</si>
  <si>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</si>
  <si>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</si>
  <si>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</si>
  <si>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</si>
  <si>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</si>
  <si>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</si>
  <si>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</si>
  <si>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</si>
  <si>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</si>
  <si>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</si>
  <si>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</si>
  <si>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</si>
  <si>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</si>
  <si>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</si>
  <si>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</si>
  <si>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</si>
  <si>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</si>
  <si>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</si>
  <si>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</si>
  <si>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</si>
  <si>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</si>
  <si>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</si>
  <si>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</si>
  <si>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</si>
  <si>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</si>
  <si>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</si>
  <si>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</si>
  <si>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</si>
  <si>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</si>
  <si>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</si>
  <si>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</si>
  <si>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</si>
  <si>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</si>
  <si>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</si>
  <si>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</si>
  <si>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</si>
  <si>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</si>
  <si>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</si>
  <si>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</si>
  <si>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</si>
  <si>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</si>
  <si>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</si>
  <si>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</si>
  <si>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</si>
  <si>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</si>
  <si>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</si>
  <si>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</si>
  <si>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</si>
  <si>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</si>
  <si>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</si>
  <si>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</si>
  <si>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</si>
  <si>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</si>
  <si>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Алёхин Ярослав</t>
  </si>
  <si>
    <t>Воробьева Мария</t>
  </si>
  <si>
    <t>Гриднев Денис</t>
  </si>
  <si>
    <t>Иванов Никита</t>
  </si>
  <si>
    <t>Ильин Антон</t>
  </si>
  <si>
    <t>Комаров Андрей</t>
  </si>
  <si>
    <t>Конаков Артём</t>
  </si>
  <si>
    <t>Костырева Анастасия</t>
  </si>
  <si>
    <t>Кондалова Дарья</t>
  </si>
  <si>
    <t>Перепечкин Григорий</t>
  </si>
  <si>
    <t>Садкевич Арсен</t>
  </si>
  <si>
    <t>Садчикова Владислава</t>
  </si>
  <si>
    <t>Устинов Максим</t>
  </si>
  <si>
    <t>Аткина Полина</t>
  </si>
  <si>
    <t>Бабахов Даниил</t>
  </si>
  <si>
    <t>Винокурова Анастасия</t>
  </si>
  <si>
    <t>Доляев Максим</t>
  </si>
  <si>
    <t>Зубенко Артур</t>
  </si>
  <si>
    <t>Казанков Вячеслав</t>
  </si>
  <si>
    <t>Козиев Юсуф</t>
  </si>
  <si>
    <t>Леонова Диана</t>
  </si>
  <si>
    <t>Мухтулов Денис</t>
  </si>
  <si>
    <t>Пивоваров Даниил</t>
  </si>
  <si>
    <t>Рахимов Тимур</t>
  </si>
  <si>
    <t>Рыков Антон</t>
  </si>
  <si>
    <t>Рыков Константин</t>
  </si>
  <si>
    <t>Сорокина Мария</t>
  </si>
  <si>
    <t>Хайров Тимур</t>
  </si>
  <si>
    <t>1 (5б)</t>
  </si>
  <si>
    <t>2 (2б)</t>
  </si>
  <si>
    <t>3K1 (2б)</t>
  </si>
  <si>
    <t>3K2 (2б)</t>
  </si>
  <si>
    <t>3K3 (2б)</t>
  </si>
  <si>
    <t>3K4 (2б)</t>
  </si>
  <si>
    <t>4 (5б)</t>
  </si>
  <si>
    <t>5 (5б)</t>
  </si>
  <si>
    <t>6 (5б)</t>
  </si>
  <si>
    <t>7 А</t>
  </si>
  <si>
    <t>7 Б</t>
  </si>
  <si>
    <t>1. 1. Аудирование с пониманием запрашиваемой информации в прослушанном тексте.</t>
  </si>
  <si>
    <t>2. 2. Осмысленное чтение текста вслух</t>
  </si>
  <si>
    <t>3K1. 3K1. Говорение: монологическое высказывание на основе плана и визуальной информации.</t>
  </si>
  <si>
    <t>3K2. 3K2. Говорение: монологическое высказывание на основе плана и визуальной информации.</t>
  </si>
  <si>
    <t>3K3. 3K3. Говорение: монологическое высказывание на основе плана и визуальной информации.</t>
  </si>
  <si>
    <t>3K4. 3K4. Говорение: монологическое высказывание на основе плана и визуальной информации.</t>
  </si>
  <si>
    <t>4. 4. Чтение с пониманием основного содержания прочитанного текста.</t>
  </si>
  <si>
    <t>5. 5. Навыки оперирования языковыми средствами в коммуникативнозначимом контексте: грамматические формы.</t>
  </si>
  <si>
    <t>6. 6. Навыки оперирования языковыми средствами в коммуникативнозначимом контексте: лексические единицы.</t>
  </si>
  <si>
    <t>78.6%</t>
  </si>
  <si>
    <t>Васяева Г.Н.</t>
  </si>
  <si>
    <t>Аношина Н.Н.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</si>
</sst>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Calibri"/>
    </font>
    <font>
      <sz val="10"/>
      <color rgb="FF494949"/>
      <name val="Arial"/>
      <family val="2"/>
      <charset val="204"/>
    </font>
    <font>
      <sz val="11"/>
      <color rgb="FF49494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3" xfId="0" applyFont="1" applyBorder="1"/>
    <xf numFmtId="0" fontId="0" fillId="0" borderId="13" xfId="0" applyBorder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8E-2"/>
                  <c:y val="4.1779497353170185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7.1428571428571423</c:v>
                </c:pt>
                <c:pt idx="1">
                  <c:v>0</c:v>
                </c:pt>
                <c:pt idx="2">
                  <c:v>17.857142857142858</c:v>
                </c:pt>
                <c:pt idx="3">
                  <c:v>17.857142857142858</c:v>
                </c:pt>
                <c:pt idx="4">
                  <c:v>428.57142857142856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'7 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 А'!$AK$20:$AK$24</c:f>
              <c:numCache>
                <c:formatCode>0.0</c:formatCode>
                <c:ptCount val="5"/>
                <c:pt idx="0">
                  <c:v>15.384615384615385</c:v>
                </c:pt>
                <c:pt idx="1">
                  <c:v>0</c:v>
                </c:pt>
                <c:pt idx="2">
                  <c:v>23.076923076923077</c:v>
                </c:pt>
                <c:pt idx="3">
                  <c:v>30.76923076923077</c:v>
                </c:pt>
                <c:pt idx="4">
                  <c:v>76.923076923076934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'7 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 Б'!$AK$20:$AK$24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  <c:pt idx="3">
                  <c:v>6.666666666666667</c:v>
                </c:pt>
                <c:pt idx="4">
                  <c:v>200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1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показатели!$D$7:$G$7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7 А</c:v>
                </c:pt>
                <c:pt idx="1">
                  <c:v>7 Б</c:v>
                </c:pt>
                <c:pt idx="2">
                  <c:v>7 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показатели!$H$3:$H$7</c:f>
              <c:numCache>
                <c:formatCode>0.0</c:formatCode>
                <c:ptCount val="5"/>
                <c:pt idx="0">
                  <c:v>38.5</c:v>
                </c:pt>
                <c:pt idx="1">
                  <c:v>36</c:v>
                </c:pt>
                <c:pt idx="2">
                  <c:v>42.2</c:v>
                </c:pt>
                <c:pt idx="4">
                  <c:v>38.9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78E-2"/>
                  <c:y val="-1.6711798941267998E-2"/>
                </c:manualLayout>
              </c:layout>
              <c:showVal val="1"/>
            </c:dLbl>
            <c:dLbl>
              <c:idx val="4"/>
              <c:layout>
                <c:manualLayout>
                  <c:x val="1.9115044400012309E-2"/>
                  <c:y val="-1.0444874338292555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7 А</c:v>
                </c:pt>
                <c:pt idx="1">
                  <c:v>7 Б</c:v>
                </c:pt>
                <c:pt idx="2">
                  <c:v>7 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показатели!$I$3:$I$7</c:f>
              <c:numCache>
                <c:formatCode>0.0</c:formatCode>
                <c:ptCount val="5"/>
                <c:pt idx="0">
                  <c:v>38.461538461538467</c:v>
                </c:pt>
                <c:pt idx="1">
                  <c:v>0</c:v>
                </c:pt>
                <c:pt idx="2">
                  <c:v>22.2</c:v>
                </c:pt>
                <c:pt idx="4">
                  <c:v>25</c:v>
                </c:pt>
              </c:numCache>
            </c:numRef>
          </c:val>
        </c:ser>
        <c:shape val="box"/>
        <c:axId val="53491200"/>
        <c:axId val="53492736"/>
        <c:axId val="0"/>
      </c:bar3DChart>
      <c:catAx>
        <c:axId val="5349120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53492736"/>
        <c:crosses val="autoZero"/>
        <c:auto val="1"/>
        <c:lblAlgn val="ctr"/>
        <c:lblOffset val="100"/>
      </c:catAx>
      <c:valAx>
        <c:axId val="53492736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53491200"/>
        <c:crosses val="autoZero"/>
        <c:crossBetween val="between"/>
      </c:valAx>
    </c:plotArea>
    <c:legend>
      <c:legendPos val="b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111E-2"/>
                </c:manualLayout>
              </c:layout>
              <c:showVal val="1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9E-2"/>
                  <c:y val="-8.3558994706340439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7 А</c:v>
                </c:pt>
                <c:pt idx="1">
                  <c:v>7 Б</c:v>
                </c:pt>
                <c:pt idx="2">
                  <c:v>7 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показатели!$L$3:$L$7</c:f>
              <c:numCache>
                <c:formatCode>0.0</c:formatCode>
                <c:ptCount val="5"/>
                <c:pt idx="0">
                  <c:v>60.9</c:v>
                </c:pt>
                <c:pt idx="1">
                  <c:v>48.3</c:v>
                </c:pt>
                <c:pt idx="2">
                  <c:v>50.7</c:v>
                </c:pt>
                <c:pt idx="4">
                  <c:v>53.3</c:v>
                </c:pt>
              </c:numCache>
            </c:numRef>
          </c:val>
        </c:ser>
        <c:shape val="box"/>
        <c:axId val="53525888"/>
        <c:axId val="53421184"/>
        <c:axId val="0"/>
      </c:bar3DChart>
      <c:catAx>
        <c:axId val="53525888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53421184"/>
        <c:crosses val="autoZero"/>
        <c:auto val="1"/>
        <c:lblAlgn val="ctr"/>
        <c:lblOffset val="100"/>
      </c:catAx>
      <c:valAx>
        <c:axId val="53421184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53525888"/>
        <c:crosses val="autoZero"/>
        <c:crossBetween val="between"/>
      </c:valAx>
    </c:plotArea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'2'!$D$3:$D$27</c:f>
              <c:numCache>
                <c:formatCode>0.0</c:formatCode>
                <c:ptCount val="25"/>
              </c:numCache>
            </c:numRef>
          </c:val>
        </c:ser>
        <c:marker val="1"/>
        <c:axId val="53621504"/>
        <c:axId val="53623040"/>
      </c:lineChart>
      <c:catAx>
        <c:axId val="53621504"/>
        <c:scaling>
          <c:orientation val="minMax"/>
        </c:scaling>
        <c:axPos val="b"/>
        <c:majorGridlines/>
        <c:numFmt formatCode="General" sourceLinked="1"/>
        <c:tickLblPos val="nextTo"/>
        <c:crossAx val="53623040"/>
        <c:crosses val="autoZero"/>
        <c:auto val="1"/>
        <c:lblAlgn val="ctr"/>
        <c:lblOffset val="100"/>
      </c:catAx>
      <c:valAx>
        <c:axId val="53623040"/>
        <c:scaling>
          <c:orientation val="minMax"/>
          <c:max val="105"/>
          <c:min val="0"/>
        </c:scaling>
        <c:axPos val="l"/>
        <c:minorGridlines/>
        <c:numFmt formatCode="0.0" sourceLinked="1"/>
        <c:tickLblPos val="nextTo"/>
        <c:crossAx val="53621504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57"/>
  <sheetViews>
    <sheetView zoomScale="85" zoomScaleNormal="85" workbookViewId="0">
      <selection activeCell="M138" sqref="M138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>
      <c r="D1" s="31" t="s">
        <v>35</v>
      </c>
      <c r="E1" s="4">
        <v>5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5</v>
      </c>
      <c r="L1" s="4">
        <v>5</v>
      </c>
      <c r="M1" s="4">
        <v>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30</v>
      </c>
    </row>
    <row r="3" spans="1:32">
      <c r="A3" s="99" t="s">
        <v>0</v>
      </c>
      <c r="B3" s="99" t="s">
        <v>1</v>
      </c>
      <c r="C3" s="99" t="s">
        <v>3</v>
      </c>
      <c r="D3" s="99" t="s">
        <v>36</v>
      </c>
      <c r="E3" s="102" t="s">
        <v>6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D3" s="96" t="s">
        <v>4</v>
      </c>
      <c r="AE3" s="96" t="s">
        <v>5</v>
      </c>
      <c r="AF3" s="99" t="s">
        <v>7</v>
      </c>
    </row>
    <row r="4" spans="1:32">
      <c r="A4" s="100"/>
      <c r="B4" s="100"/>
      <c r="C4" s="100"/>
      <c r="D4" s="10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7"/>
      <c r="AE4" s="97"/>
      <c r="AF4" s="100"/>
    </row>
    <row r="5" spans="1:32" ht="15.75" thickBot="1">
      <c r="A5" s="101"/>
      <c r="B5" s="101"/>
      <c r="C5" s="101"/>
      <c r="D5" s="101"/>
      <c r="E5" s="85" t="s">
        <v>84</v>
      </c>
      <c r="F5" s="86" t="s">
        <v>85</v>
      </c>
      <c r="G5" s="86" t="s">
        <v>86</v>
      </c>
      <c r="H5" s="86" t="s">
        <v>87</v>
      </c>
      <c r="I5" s="86" t="s">
        <v>88</v>
      </c>
      <c r="J5" s="86" t="s">
        <v>89</v>
      </c>
      <c r="K5" s="86" t="s">
        <v>90</v>
      </c>
      <c r="L5" s="86" t="s">
        <v>91</v>
      </c>
      <c r="M5" s="86" t="s">
        <v>92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8"/>
      <c r="AE5" s="98"/>
      <c r="AF5" s="101"/>
    </row>
    <row r="6" spans="1:32" ht="15.75" thickBot="1">
      <c r="A6" s="1">
        <v>1</v>
      </c>
      <c r="B6" s="81" t="s">
        <v>56</v>
      </c>
      <c r="C6" s="82">
        <v>1</v>
      </c>
      <c r="D6" s="2" t="s">
        <v>93</v>
      </c>
      <c r="E6" s="80">
        <v>3</v>
      </c>
      <c r="F6" s="80">
        <v>2</v>
      </c>
      <c r="G6" s="80">
        <v>2</v>
      </c>
      <c r="H6" s="80">
        <v>2</v>
      </c>
      <c r="I6" s="80">
        <v>1</v>
      </c>
      <c r="J6" s="80">
        <v>1</v>
      </c>
      <c r="K6" s="80">
        <v>3</v>
      </c>
      <c r="L6" s="80">
        <v>3</v>
      </c>
      <c r="M6" s="80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80">
        <v>18</v>
      </c>
      <c r="AE6" s="80">
        <v>3</v>
      </c>
      <c r="AF6" s="6">
        <v>60</v>
      </c>
    </row>
    <row r="7" spans="1:32" ht="15.75" thickBot="1">
      <c r="A7" s="1">
        <v>2</v>
      </c>
      <c r="B7" s="83" t="s">
        <v>57</v>
      </c>
      <c r="C7" s="84">
        <v>2</v>
      </c>
      <c r="D7" s="2" t="s">
        <v>93</v>
      </c>
      <c r="E7" s="80">
        <v>5</v>
      </c>
      <c r="F7" s="80">
        <v>1</v>
      </c>
      <c r="G7" s="80">
        <v>2</v>
      </c>
      <c r="H7" s="80">
        <v>2</v>
      </c>
      <c r="I7" s="80">
        <v>2</v>
      </c>
      <c r="J7" s="80">
        <v>2</v>
      </c>
      <c r="K7" s="80">
        <v>5</v>
      </c>
      <c r="L7" s="80">
        <v>5</v>
      </c>
      <c r="M7" s="80">
        <v>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80">
        <v>27</v>
      </c>
      <c r="AE7" s="80">
        <v>5</v>
      </c>
      <c r="AF7" s="6">
        <v>90</v>
      </c>
    </row>
    <row r="8" spans="1:32" ht="15.75" thickBot="1">
      <c r="A8" s="1">
        <v>3</v>
      </c>
      <c r="B8" s="83" t="s">
        <v>58</v>
      </c>
      <c r="C8" s="84">
        <v>1</v>
      </c>
      <c r="D8" s="2" t="s">
        <v>93</v>
      </c>
      <c r="E8" s="80">
        <v>3</v>
      </c>
      <c r="F8" s="80">
        <v>0</v>
      </c>
      <c r="G8" s="80">
        <v>2</v>
      </c>
      <c r="H8" s="80">
        <v>1</v>
      </c>
      <c r="I8" s="80">
        <v>1</v>
      </c>
      <c r="J8" s="80">
        <v>1</v>
      </c>
      <c r="K8" s="80">
        <v>2</v>
      </c>
      <c r="L8" s="80">
        <v>1</v>
      </c>
      <c r="M8" s="80">
        <v>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80">
        <v>13</v>
      </c>
      <c r="AE8" s="80">
        <v>3</v>
      </c>
      <c r="AF8" s="6">
        <v>43.3</v>
      </c>
    </row>
    <row r="9" spans="1:32" ht="15.75" thickBot="1">
      <c r="A9" s="1">
        <v>4</v>
      </c>
      <c r="B9" s="83" t="s">
        <v>59</v>
      </c>
      <c r="C9" s="84">
        <v>2</v>
      </c>
      <c r="D9" s="2" t="s">
        <v>93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1</v>
      </c>
      <c r="K9" s="80">
        <v>2</v>
      </c>
      <c r="L9" s="80">
        <v>2</v>
      </c>
      <c r="M9" s="80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80">
        <v>13</v>
      </c>
      <c r="AE9" s="80">
        <v>3</v>
      </c>
      <c r="AF9" s="6">
        <v>43.3</v>
      </c>
    </row>
    <row r="10" spans="1:32" ht="15.75" thickBot="1">
      <c r="A10" s="1">
        <v>5</v>
      </c>
      <c r="B10" s="83" t="s">
        <v>60</v>
      </c>
      <c r="C10" s="84">
        <v>1</v>
      </c>
      <c r="D10" s="2" t="s">
        <v>93</v>
      </c>
      <c r="E10" s="80">
        <v>3</v>
      </c>
      <c r="F10" s="80">
        <v>2</v>
      </c>
      <c r="G10" s="80">
        <v>2</v>
      </c>
      <c r="H10" s="80">
        <v>2</v>
      </c>
      <c r="I10" s="80">
        <v>1</v>
      </c>
      <c r="J10" s="80">
        <v>2</v>
      </c>
      <c r="K10" s="80">
        <v>4</v>
      </c>
      <c r="L10" s="80">
        <v>3</v>
      </c>
      <c r="M10" s="80">
        <v>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80">
        <v>21</v>
      </c>
      <c r="AE10" s="80">
        <v>4</v>
      </c>
      <c r="AF10" s="6">
        <v>70</v>
      </c>
    </row>
    <row r="11" spans="1:32" ht="15.75" thickBot="1">
      <c r="A11" s="1">
        <v>6</v>
      </c>
      <c r="B11" s="83" t="s">
        <v>61</v>
      </c>
      <c r="C11" s="84">
        <v>2</v>
      </c>
      <c r="D11" s="2" t="s">
        <v>93</v>
      </c>
      <c r="E11" s="80">
        <v>2</v>
      </c>
      <c r="F11" s="80">
        <v>2</v>
      </c>
      <c r="G11" s="80">
        <v>2</v>
      </c>
      <c r="H11" s="80">
        <v>1</v>
      </c>
      <c r="I11" s="80">
        <v>1</v>
      </c>
      <c r="J11" s="80">
        <v>1</v>
      </c>
      <c r="K11" s="80">
        <v>2</v>
      </c>
      <c r="L11" s="80">
        <v>2</v>
      </c>
      <c r="M11" s="80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80">
        <v>14</v>
      </c>
      <c r="AE11" s="80">
        <v>3</v>
      </c>
      <c r="AF11" s="6">
        <v>46.7</v>
      </c>
    </row>
    <row r="12" spans="1:32" ht="15.75" thickBot="1">
      <c r="A12" s="1">
        <v>7</v>
      </c>
      <c r="B12" s="83" t="s">
        <v>62</v>
      </c>
      <c r="C12" s="84">
        <v>1</v>
      </c>
      <c r="D12" s="2" t="s">
        <v>93</v>
      </c>
      <c r="E12" s="80">
        <v>3</v>
      </c>
      <c r="F12" s="80">
        <v>1</v>
      </c>
      <c r="G12" s="80">
        <v>2</v>
      </c>
      <c r="H12" s="80">
        <v>1</v>
      </c>
      <c r="I12" s="80">
        <v>1</v>
      </c>
      <c r="J12" s="80">
        <v>2</v>
      </c>
      <c r="K12" s="80">
        <v>2</v>
      </c>
      <c r="L12" s="80">
        <v>1</v>
      </c>
      <c r="M12" s="80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80">
        <v>15</v>
      </c>
      <c r="AE12" s="80">
        <v>3</v>
      </c>
      <c r="AF12" s="6">
        <v>50</v>
      </c>
    </row>
    <row r="13" spans="1:32" ht="15.75" thickBot="1">
      <c r="A13" s="1">
        <v>8</v>
      </c>
      <c r="B13" s="83" t="s">
        <v>63</v>
      </c>
      <c r="C13" s="84">
        <v>2</v>
      </c>
      <c r="D13" s="2" t="s">
        <v>93</v>
      </c>
      <c r="E13" s="80">
        <v>4</v>
      </c>
      <c r="F13" s="80">
        <v>1</v>
      </c>
      <c r="G13" s="80">
        <v>2</v>
      </c>
      <c r="H13" s="80">
        <v>2</v>
      </c>
      <c r="I13" s="80">
        <v>1</v>
      </c>
      <c r="J13" s="80">
        <v>2</v>
      </c>
      <c r="K13" s="80">
        <v>4</v>
      </c>
      <c r="L13" s="80">
        <v>2</v>
      </c>
      <c r="M13" s="80"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80">
        <v>21</v>
      </c>
      <c r="AE13" s="80">
        <v>4</v>
      </c>
      <c r="AF13" s="6">
        <v>70</v>
      </c>
    </row>
    <row r="14" spans="1:32" ht="15.75" thickBot="1">
      <c r="A14" s="1">
        <v>9</v>
      </c>
      <c r="B14" s="83" t="s">
        <v>64</v>
      </c>
      <c r="C14" s="84">
        <v>1</v>
      </c>
      <c r="D14" s="2" t="s">
        <v>93</v>
      </c>
      <c r="E14" s="80">
        <v>4</v>
      </c>
      <c r="F14" s="80">
        <v>1</v>
      </c>
      <c r="G14" s="80">
        <v>2</v>
      </c>
      <c r="H14" s="80">
        <v>2</v>
      </c>
      <c r="I14" s="80">
        <v>1</v>
      </c>
      <c r="J14" s="80">
        <v>1</v>
      </c>
      <c r="K14" s="80">
        <v>4</v>
      </c>
      <c r="L14" s="80">
        <v>3</v>
      </c>
      <c r="M14" s="80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80">
        <v>21</v>
      </c>
      <c r="AE14" s="80">
        <v>4</v>
      </c>
      <c r="AF14" s="6">
        <v>70</v>
      </c>
    </row>
    <row r="15" spans="1:32" ht="15.75" thickBot="1">
      <c r="A15" s="1">
        <v>10</v>
      </c>
      <c r="B15" s="83" t="s">
        <v>65</v>
      </c>
      <c r="C15" s="84">
        <v>2</v>
      </c>
      <c r="D15" s="2" t="s">
        <v>93</v>
      </c>
      <c r="E15" s="80">
        <v>3</v>
      </c>
      <c r="F15" s="80">
        <v>1</v>
      </c>
      <c r="G15" s="80">
        <v>2</v>
      </c>
      <c r="H15" s="80">
        <v>1</v>
      </c>
      <c r="I15" s="80">
        <v>0</v>
      </c>
      <c r="J15" s="80">
        <v>1</v>
      </c>
      <c r="K15" s="80">
        <v>2</v>
      </c>
      <c r="L15" s="80">
        <v>3</v>
      </c>
      <c r="M15" s="80">
        <v>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80">
        <v>16</v>
      </c>
      <c r="AE15" s="80">
        <v>3</v>
      </c>
      <c r="AF15" s="6">
        <v>53.3</v>
      </c>
    </row>
    <row r="16" spans="1:32" ht="15.75" thickBot="1">
      <c r="A16" s="1">
        <v>11</v>
      </c>
      <c r="B16" s="83" t="s">
        <v>66</v>
      </c>
      <c r="C16" s="84">
        <v>1</v>
      </c>
      <c r="D16" s="2" t="s">
        <v>93</v>
      </c>
      <c r="E16" s="80">
        <v>3</v>
      </c>
      <c r="F16" s="80">
        <v>2</v>
      </c>
      <c r="G16" s="80">
        <v>2</v>
      </c>
      <c r="H16" s="80">
        <v>1</v>
      </c>
      <c r="I16" s="80">
        <v>1</v>
      </c>
      <c r="J16" s="80">
        <v>1</v>
      </c>
      <c r="K16" s="80">
        <v>3</v>
      </c>
      <c r="L16" s="80">
        <v>3</v>
      </c>
      <c r="M16" s="80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80">
        <v>17</v>
      </c>
      <c r="AE16" s="80">
        <v>3</v>
      </c>
      <c r="AF16" s="6">
        <v>56.7</v>
      </c>
    </row>
    <row r="17" spans="1:32" ht="15.75" thickBot="1">
      <c r="A17" s="1">
        <v>12</v>
      </c>
      <c r="B17" s="83" t="s">
        <v>67</v>
      </c>
      <c r="C17" s="84">
        <v>2</v>
      </c>
      <c r="D17" s="2" t="s">
        <v>93</v>
      </c>
      <c r="E17" s="80">
        <v>5</v>
      </c>
      <c r="F17" s="80">
        <v>2</v>
      </c>
      <c r="G17" s="80">
        <v>2</v>
      </c>
      <c r="H17" s="80">
        <v>2</v>
      </c>
      <c r="I17" s="80">
        <v>2</v>
      </c>
      <c r="J17" s="80">
        <v>2</v>
      </c>
      <c r="K17" s="80">
        <v>5</v>
      </c>
      <c r="L17" s="80">
        <v>3</v>
      </c>
      <c r="M17" s="80">
        <v>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80">
        <v>28</v>
      </c>
      <c r="AE17" s="80">
        <v>5</v>
      </c>
      <c r="AF17" s="6">
        <v>93.3</v>
      </c>
    </row>
    <row r="18" spans="1:32" ht="15.75" thickBot="1">
      <c r="A18" s="1">
        <v>13</v>
      </c>
      <c r="B18" s="83" t="s">
        <v>68</v>
      </c>
      <c r="C18" s="84">
        <v>1</v>
      </c>
      <c r="D18" s="2" t="s">
        <v>93</v>
      </c>
      <c r="E18" s="80">
        <v>3</v>
      </c>
      <c r="F18" s="80">
        <v>1</v>
      </c>
      <c r="G18" s="80">
        <v>0</v>
      </c>
      <c r="H18" s="80">
        <v>0</v>
      </c>
      <c r="I18" s="80">
        <v>0</v>
      </c>
      <c r="J18" s="80">
        <v>0</v>
      </c>
      <c r="K18" s="80">
        <v>3</v>
      </c>
      <c r="L18" s="80">
        <v>3</v>
      </c>
      <c r="M18" s="80">
        <v>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80">
        <v>13</v>
      </c>
      <c r="AE18" s="80">
        <v>3</v>
      </c>
      <c r="AF18" s="6">
        <v>43.3</v>
      </c>
    </row>
    <row r="19" spans="1:32" ht="15.75" thickBot="1">
      <c r="A19" s="1">
        <v>14</v>
      </c>
      <c r="B19" s="83" t="s">
        <v>69</v>
      </c>
      <c r="C19" s="84">
        <v>2</v>
      </c>
      <c r="D19" s="2" t="s">
        <v>94</v>
      </c>
      <c r="E19" s="80">
        <v>4</v>
      </c>
      <c r="F19" s="80">
        <v>1</v>
      </c>
      <c r="G19" s="80">
        <v>2</v>
      </c>
      <c r="H19" s="80">
        <v>1</v>
      </c>
      <c r="I19" s="80">
        <v>1</v>
      </c>
      <c r="J19" s="80">
        <v>0</v>
      </c>
      <c r="K19" s="80">
        <v>4</v>
      </c>
      <c r="L19" s="80">
        <v>2</v>
      </c>
      <c r="M19" s="80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80">
        <v>18</v>
      </c>
      <c r="AE19" s="80">
        <v>3</v>
      </c>
      <c r="AF19" s="6">
        <v>60</v>
      </c>
    </row>
    <row r="20" spans="1:32" ht="15.75" thickBot="1">
      <c r="A20" s="1">
        <v>15</v>
      </c>
      <c r="B20" s="83" t="s">
        <v>70</v>
      </c>
      <c r="C20" s="84">
        <v>1</v>
      </c>
      <c r="D20" s="2" t="s">
        <v>94</v>
      </c>
      <c r="E20" s="80">
        <v>2</v>
      </c>
      <c r="F20" s="80">
        <v>0</v>
      </c>
      <c r="G20" s="80">
        <v>1</v>
      </c>
      <c r="H20" s="80">
        <v>0</v>
      </c>
      <c r="I20" s="80">
        <v>1</v>
      </c>
      <c r="J20" s="80">
        <v>1</v>
      </c>
      <c r="K20" s="80">
        <v>3</v>
      </c>
      <c r="L20" s="80">
        <v>3</v>
      </c>
      <c r="M20" s="80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80">
        <v>14</v>
      </c>
      <c r="AE20" s="80">
        <v>3</v>
      </c>
      <c r="AF20" s="6">
        <v>46.7</v>
      </c>
    </row>
    <row r="21" spans="1:32" ht="15.75" thickBot="1">
      <c r="A21" s="1">
        <v>16</v>
      </c>
      <c r="B21" s="83" t="s">
        <v>71</v>
      </c>
      <c r="C21" s="84">
        <v>2</v>
      </c>
      <c r="D21" s="2" t="s">
        <v>94</v>
      </c>
      <c r="E21" s="80">
        <v>3</v>
      </c>
      <c r="F21" s="80">
        <v>1</v>
      </c>
      <c r="G21" s="80">
        <v>2</v>
      </c>
      <c r="H21" s="80">
        <v>1</v>
      </c>
      <c r="I21" s="80">
        <v>1</v>
      </c>
      <c r="J21" s="80">
        <v>1</v>
      </c>
      <c r="K21" s="80">
        <v>2</v>
      </c>
      <c r="L21" s="80">
        <v>1</v>
      </c>
      <c r="M21" s="80">
        <v>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80">
        <v>14</v>
      </c>
      <c r="AE21" s="80">
        <v>3</v>
      </c>
      <c r="AF21" s="6">
        <v>46.7</v>
      </c>
    </row>
    <row r="22" spans="1:32" ht="15.75" thickBot="1">
      <c r="A22" s="1">
        <v>17</v>
      </c>
      <c r="B22" s="83" t="s">
        <v>72</v>
      </c>
      <c r="C22" s="84">
        <v>1</v>
      </c>
      <c r="D22" s="2" t="s">
        <v>94</v>
      </c>
      <c r="E22" s="80">
        <v>3</v>
      </c>
      <c r="F22" s="80">
        <v>1</v>
      </c>
      <c r="G22" s="80">
        <v>1</v>
      </c>
      <c r="H22" s="80">
        <v>1</v>
      </c>
      <c r="I22" s="80">
        <v>0</v>
      </c>
      <c r="J22" s="80">
        <v>0</v>
      </c>
      <c r="K22" s="80">
        <v>3</v>
      </c>
      <c r="L22" s="80">
        <v>2</v>
      </c>
      <c r="M22" s="80">
        <v>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80">
        <v>14</v>
      </c>
      <c r="AE22" s="80">
        <v>3</v>
      </c>
      <c r="AF22" s="6">
        <v>46.7</v>
      </c>
    </row>
    <row r="23" spans="1:32" ht="15.75" thickBot="1">
      <c r="A23" s="1">
        <v>18</v>
      </c>
      <c r="B23" s="83" t="s">
        <v>73</v>
      </c>
      <c r="C23" s="84">
        <v>2</v>
      </c>
      <c r="D23" s="2" t="s">
        <v>94</v>
      </c>
      <c r="E23" s="80">
        <v>2</v>
      </c>
      <c r="F23" s="80">
        <v>2</v>
      </c>
      <c r="G23" s="80">
        <v>1</v>
      </c>
      <c r="H23" s="80">
        <v>1</v>
      </c>
      <c r="I23" s="80">
        <v>0</v>
      </c>
      <c r="J23" s="80">
        <v>1</v>
      </c>
      <c r="K23" s="80">
        <v>3</v>
      </c>
      <c r="L23" s="80">
        <v>2</v>
      </c>
      <c r="M23" s="80">
        <v>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80">
        <v>14</v>
      </c>
      <c r="AE23" s="80">
        <v>3</v>
      </c>
      <c r="AF23" s="6">
        <v>46.7</v>
      </c>
    </row>
    <row r="24" spans="1:32" ht="15.75" thickBot="1">
      <c r="A24" s="1">
        <v>19</v>
      </c>
      <c r="B24" s="83" t="s">
        <v>74</v>
      </c>
      <c r="C24" s="84">
        <v>1</v>
      </c>
      <c r="D24" s="2" t="s">
        <v>94</v>
      </c>
      <c r="E24" s="80">
        <v>3</v>
      </c>
      <c r="F24" s="80">
        <v>1</v>
      </c>
      <c r="G24" s="80">
        <v>1</v>
      </c>
      <c r="H24" s="80">
        <v>1</v>
      </c>
      <c r="I24" s="80">
        <v>0</v>
      </c>
      <c r="J24" s="80">
        <v>0</v>
      </c>
      <c r="K24" s="80">
        <v>3</v>
      </c>
      <c r="L24" s="80">
        <v>3</v>
      </c>
      <c r="M24" s="80">
        <v>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80">
        <v>14</v>
      </c>
      <c r="AE24" s="80">
        <v>3</v>
      </c>
      <c r="AF24" s="6">
        <v>46.7</v>
      </c>
    </row>
    <row r="25" spans="1:32" ht="15.75" thickBot="1">
      <c r="A25" s="1">
        <v>20</v>
      </c>
      <c r="B25" s="83" t="s">
        <v>75</v>
      </c>
      <c r="C25" s="84">
        <v>2</v>
      </c>
      <c r="D25" s="2" t="s">
        <v>94</v>
      </c>
      <c r="E25" s="80">
        <v>2</v>
      </c>
      <c r="F25" s="80">
        <v>1</v>
      </c>
      <c r="G25" s="80">
        <v>1</v>
      </c>
      <c r="H25" s="80">
        <v>1</v>
      </c>
      <c r="I25" s="80">
        <v>1</v>
      </c>
      <c r="J25" s="80">
        <v>1</v>
      </c>
      <c r="K25" s="80">
        <v>2</v>
      </c>
      <c r="L25" s="80">
        <v>3</v>
      </c>
      <c r="M25" s="80">
        <v>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80">
        <v>14</v>
      </c>
      <c r="AE25" s="80">
        <v>3</v>
      </c>
      <c r="AF25" s="6">
        <v>46.7</v>
      </c>
    </row>
    <row r="26" spans="1:32" ht="15.75" thickBot="1">
      <c r="A26" s="1">
        <v>21</v>
      </c>
      <c r="B26" s="83" t="s">
        <v>76</v>
      </c>
      <c r="C26" s="84">
        <v>1</v>
      </c>
      <c r="D26" s="2" t="s">
        <v>94</v>
      </c>
      <c r="E26" s="80">
        <v>4</v>
      </c>
      <c r="F26" s="80">
        <v>1</v>
      </c>
      <c r="G26" s="80">
        <v>2</v>
      </c>
      <c r="H26" s="80">
        <v>2</v>
      </c>
      <c r="I26" s="80">
        <v>1</v>
      </c>
      <c r="J26" s="80">
        <v>1</v>
      </c>
      <c r="K26" s="80">
        <v>3</v>
      </c>
      <c r="L26" s="80">
        <v>4</v>
      </c>
      <c r="M26" s="80">
        <v>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80">
        <v>21</v>
      </c>
      <c r="AE26" s="80">
        <v>4</v>
      </c>
      <c r="AF26" s="6">
        <v>70</v>
      </c>
    </row>
    <row r="27" spans="1:32" ht="15.75" thickBot="1">
      <c r="A27" s="1">
        <v>22</v>
      </c>
      <c r="B27" s="83" t="s">
        <v>77</v>
      </c>
      <c r="C27" s="84">
        <v>2</v>
      </c>
      <c r="D27" s="2" t="s">
        <v>94</v>
      </c>
      <c r="E27" s="80">
        <v>3</v>
      </c>
      <c r="F27" s="80">
        <v>1</v>
      </c>
      <c r="G27" s="80">
        <v>2</v>
      </c>
      <c r="H27" s="80">
        <v>1</v>
      </c>
      <c r="I27" s="80">
        <v>0</v>
      </c>
      <c r="J27" s="80">
        <v>0</v>
      </c>
      <c r="K27" s="80">
        <v>3</v>
      </c>
      <c r="L27" s="80">
        <v>1</v>
      </c>
      <c r="M27" s="80">
        <v>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80">
        <v>13</v>
      </c>
      <c r="AE27" s="80">
        <v>3</v>
      </c>
      <c r="AF27" s="6">
        <v>43.3</v>
      </c>
    </row>
    <row r="28" spans="1:32" ht="15.75" thickBot="1">
      <c r="A28" s="1">
        <v>23</v>
      </c>
      <c r="B28" s="83" t="s">
        <v>78</v>
      </c>
      <c r="C28" s="84">
        <v>1</v>
      </c>
      <c r="D28" s="2" t="s">
        <v>94</v>
      </c>
      <c r="E28" s="80">
        <v>3</v>
      </c>
      <c r="F28" s="80">
        <v>1</v>
      </c>
      <c r="G28" s="80">
        <v>2</v>
      </c>
      <c r="H28" s="80">
        <v>1</v>
      </c>
      <c r="I28" s="80">
        <v>0</v>
      </c>
      <c r="J28" s="80">
        <v>1</v>
      </c>
      <c r="K28" s="80">
        <v>3</v>
      </c>
      <c r="L28" s="80">
        <v>1</v>
      </c>
      <c r="M28" s="80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80">
        <v>13</v>
      </c>
      <c r="AE28" s="80">
        <v>3</v>
      </c>
      <c r="AF28" s="6">
        <v>43.3</v>
      </c>
    </row>
    <row r="29" spans="1:32" ht="15.75" thickBot="1">
      <c r="A29" s="1">
        <v>24</v>
      </c>
      <c r="B29" s="83" t="s">
        <v>79</v>
      </c>
      <c r="C29" s="84">
        <v>2</v>
      </c>
      <c r="D29" s="2" t="s">
        <v>94</v>
      </c>
      <c r="E29" s="80">
        <v>3</v>
      </c>
      <c r="F29" s="80">
        <v>1</v>
      </c>
      <c r="G29" s="80">
        <v>1</v>
      </c>
      <c r="H29" s="80">
        <v>1</v>
      </c>
      <c r="I29" s="80">
        <v>0</v>
      </c>
      <c r="J29" s="80">
        <v>0</v>
      </c>
      <c r="K29" s="80">
        <v>2</v>
      </c>
      <c r="L29" s="80">
        <v>2</v>
      </c>
      <c r="M29" s="80">
        <v>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80">
        <v>14</v>
      </c>
      <c r="AE29" s="80">
        <v>3</v>
      </c>
      <c r="AF29" s="6">
        <v>46.7</v>
      </c>
    </row>
    <row r="30" spans="1:32" ht="15.75" thickBot="1">
      <c r="A30" s="1">
        <v>25</v>
      </c>
      <c r="B30" s="83" t="s">
        <v>80</v>
      </c>
      <c r="C30" s="84">
        <v>1</v>
      </c>
      <c r="D30" s="2" t="s">
        <v>94</v>
      </c>
      <c r="E30" s="80">
        <v>3</v>
      </c>
      <c r="F30" s="80">
        <v>1</v>
      </c>
      <c r="G30" s="80">
        <v>1</v>
      </c>
      <c r="H30" s="80">
        <v>1</v>
      </c>
      <c r="I30" s="80">
        <v>0</v>
      </c>
      <c r="J30" s="80">
        <v>0</v>
      </c>
      <c r="K30" s="80">
        <v>3</v>
      </c>
      <c r="L30" s="80">
        <v>2</v>
      </c>
      <c r="M30" s="80">
        <v>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80">
        <v>14</v>
      </c>
      <c r="AE30" s="80">
        <v>3</v>
      </c>
      <c r="AF30" s="6">
        <v>46.7</v>
      </c>
    </row>
    <row r="31" spans="1:32" ht="15.75" thickBot="1">
      <c r="A31" s="1">
        <v>26</v>
      </c>
      <c r="B31" s="83" t="s">
        <v>81</v>
      </c>
      <c r="C31" s="84">
        <v>2</v>
      </c>
      <c r="D31" s="2" t="s">
        <v>94</v>
      </c>
      <c r="E31" s="80">
        <v>3</v>
      </c>
      <c r="F31" s="80">
        <v>1</v>
      </c>
      <c r="G31" s="80">
        <v>1</v>
      </c>
      <c r="H31" s="80">
        <v>1</v>
      </c>
      <c r="I31" s="80">
        <v>0</v>
      </c>
      <c r="J31" s="80">
        <v>1</v>
      </c>
      <c r="K31" s="80">
        <v>2</v>
      </c>
      <c r="L31" s="80">
        <v>2</v>
      </c>
      <c r="M31" s="80">
        <v>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80">
        <v>13</v>
      </c>
      <c r="AE31" s="80">
        <v>3</v>
      </c>
      <c r="AF31" s="6">
        <v>43.3</v>
      </c>
    </row>
    <row r="32" spans="1:32" ht="15.75" thickBot="1">
      <c r="A32" s="1">
        <v>27</v>
      </c>
      <c r="B32" s="83" t="s">
        <v>82</v>
      </c>
      <c r="C32" s="84">
        <v>1</v>
      </c>
      <c r="D32" s="2" t="s">
        <v>94</v>
      </c>
      <c r="E32" s="80">
        <v>4</v>
      </c>
      <c r="F32" s="80">
        <v>1</v>
      </c>
      <c r="G32" s="80">
        <v>2</v>
      </c>
      <c r="H32" s="80">
        <v>1</v>
      </c>
      <c r="I32" s="80">
        <v>1</v>
      </c>
      <c r="J32" s="80">
        <v>1</v>
      </c>
      <c r="K32" s="80">
        <v>4</v>
      </c>
      <c r="L32" s="80">
        <v>4</v>
      </c>
      <c r="M32" s="80">
        <v>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80">
        <v>21</v>
      </c>
      <c r="AE32" s="80">
        <v>4</v>
      </c>
      <c r="AF32" s="6">
        <v>70</v>
      </c>
    </row>
    <row r="33" spans="1:32">
      <c r="A33" s="1">
        <v>28</v>
      </c>
      <c r="B33" s="87" t="s">
        <v>83</v>
      </c>
      <c r="C33" s="88">
        <v>2</v>
      </c>
      <c r="D33" s="2" t="s">
        <v>94</v>
      </c>
      <c r="E33" s="80">
        <v>3</v>
      </c>
      <c r="F33" s="80">
        <v>1</v>
      </c>
      <c r="G33" s="80">
        <v>0</v>
      </c>
      <c r="H33" s="80">
        <v>0</v>
      </c>
      <c r="I33" s="80">
        <v>0</v>
      </c>
      <c r="J33" s="80">
        <v>0</v>
      </c>
      <c r="K33" s="80">
        <v>3</v>
      </c>
      <c r="L33" s="80">
        <v>3</v>
      </c>
      <c r="M33" s="80">
        <v>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80">
        <v>13</v>
      </c>
      <c r="AE33" s="80">
        <v>3</v>
      </c>
      <c r="AF33" s="6">
        <v>43.3</v>
      </c>
    </row>
    <row r="34" spans="1:32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2"/>
      <c r="AF34" s="6">
        <f t="shared" ref="AF34:AF56" si="0">AD34/$AF$1*100</f>
        <v>0</v>
      </c>
    </row>
    <row r="35" spans="1:32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2"/>
      <c r="AF35" s="6">
        <f t="shared" si="0"/>
        <v>0</v>
      </c>
    </row>
    <row r="36" spans="1:32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>
        <f t="shared" si="0"/>
        <v>0</v>
      </c>
    </row>
    <row r="37" spans="1:32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>
        <f t="shared" si="0"/>
        <v>0</v>
      </c>
    </row>
    <row r="38" spans="1:32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>
        <f t="shared" si="0"/>
        <v>0</v>
      </c>
    </row>
    <row r="39" spans="1:32">
      <c r="A39" s="1">
        <v>34</v>
      </c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9"/>
      <c r="AE39" s="2"/>
      <c r="AF39" s="6">
        <f t="shared" si="0"/>
        <v>0</v>
      </c>
    </row>
    <row r="40" spans="1:32">
      <c r="A40" s="1">
        <v>35</v>
      </c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9"/>
      <c r="AE40" s="2"/>
      <c r="AF40" s="6">
        <f t="shared" si="0"/>
        <v>0</v>
      </c>
    </row>
    <row r="41" spans="1:32">
      <c r="A41" s="1">
        <v>36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E41" s="2"/>
      <c r="AF41" s="6">
        <f t="shared" si="0"/>
        <v>0</v>
      </c>
    </row>
    <row r="42" spans="1:32">
      <c r="A42" s="1">
        <v>37</v>
      </c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2"/>
      <c r="AF42" s="6">
        <f t="shared" si="0"/>
        <v>0</v>
      </c>
    </row>
    <row r="43" spans="1:32">
      <c r="A43" s="1">
        <v>38</v>
      </c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2"/>
      <c r="AF43" s="6">
        <f t="shared" si="0"/>
        <v>0</v>
      </c>
    </row>
    <row r="44" spans="1:32">
      <c r="A44" s="1">
        <v>39</v>
      </c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2"/>
      <c r="AF44" s="6">
        <f t="shared" si="0"/>
        <v>0</v>
      </c>
    </row>
    <row r="45" spans="1:32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2"/>
      <c r="AF45" s="6">
        <f t="shared" si="0"/>
        <v>0</v>
      </c>
    </row>
    <row r="46" spans="1:32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9"/>
      <c r="AE46" s="2"/>
      <c r="AF46" s="6">
        <f t="shared" si="0"/>
        <v>0</v>
      </c>
    </row>
    <row r="47" spans="1:32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9"/>
      <c r="AE47" s="2"/>
      <c r="AF47" s="6">
        <f t="shared" si="0"/>
        <v>0</v>
      </c>
    </row>
    <row r="48" spans="1:32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9"/>
      <c r="AE48" s="2"/>
      <c r="AF48" s="6">
        <f t="shared" si="0"/>
        <v>0</v>
      </c>
    </row>
    <row r="49" spans="1:32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9"/>
      <c r="AE49" s="2"/>
      <c r="AF49" s="6">
        <f t="shared" si="0"/>
        <v>0</v>
      </c>
    </row>
    <row r="50" spans="1:32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9"/>
      <c r="AE50" s="2"/>
      <c r="AF50" s="6">
        <f t="shared" si="0"/>
        <v>0</v>
      </c>
    </row>
    <row r="51" spans="1:32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9"/>
      <c r="AE51" s="2"/>
      <c r="AF51" s="6">
        <f t="shared" si="0"/>
        <v>0</v>
      </c>
    </row>
    <row r="52" spans="1:32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9"/>
      <c r="AE52" s="2"/>
      <c r="AF52" s="6">
        <f t="shared" si="0"/>
        <v>0</v>
      </c>
    </row>
    <row r="53" spans="1:32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9"/>
      <c r="AE53" s="2"/>
      <c r="AF53" s="6">
        <f t="shared" si="0"/>
        <v>0</v>
      </c>
    </row>
    <row r="54" spans="1:32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9"/>
      <c r="AE54" s="2"/>
      <c r="AF54" s="6">
        <f t="shared" si="0"/>
        <v>0</v>
      </c>
    </row>
    <row r="55" spans="1:32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9"/>
      <c r="AE55" s="2"/>
      <c r="AF55" s="6">
        <f t="shared" si="0"/>
        <v>0</v>
      </c>
    </row>
    <row r="56" spans="1:32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9"/>
      <c r="AE56" s="2"/>
      <c r="AF56" s="6">
        <f t="shared" si="0"/>
        <v>0</v>
      </c>
    </row>
    <row r="57" spans="1:32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2"/>
      <c r="AF57" s="6">
        <f t="shared" ref="AF57:AF88" si="1">AD57/$AF$1*100</f>
        <v>0</v>
      </c>
    </row>
    <row r="58" spans="1:32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>
        <f t="shared" si="1"/>
        <v>0</v>
      </c>
    </row>
    <row r="59" spans="1:32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>
        <f t="shared" si="1"/>
        <v>0</v>
      </c>
    </row>
    <row r="60" spans="1:32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>
        <f t="shared" si="1"/>
        <v>0</v>
      </c>
    </row>
    <row r="61" spans="1:32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>
        <f t="shared" si="1"/>
        <v>0</v>
      </c>
    </row>
    <row r="62" spans="1:32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>
        <f t="shared" si="1"/>
        <v>0</v>
      </c>
    </row>
    <row r="63" spans="1:32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>
        <f t="shared" si="1"/>
        <v>0</v>
      </c>
    </row>
    <row r="64" spans="1:32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>
        <f t="shared" si="1"/>
        <v>0</v>
      </c>
    </row>
    <row r="65" spans="1:32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>
        <f t="shared" si="1"/>
        <v>0</v>
      </c>
    </row>
    <row r="66" spans="1:32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>
        <f t="shared" si="1"/>
        <v>0</v>
      </c>
    </row>
    <row r="67" spans="1:32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>
        <f t="shared" si="1"/>
        <v>0</v>
      </c>
    </row>
    <row r="68" spans="1:32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>
        <f t="shared" si="1"/>
        <v>0</v>
      </c>
    </row>
    <row r="69" spans="1:32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>
        <f t="shared" si="1"/>
        <v>0</v>
      </c>
    </row>
    <row r="70" spans="1:32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>
        <f t="shared" si="1"/>
        <v>0</v>
      </c>
    </row>
    <row r="71" spans="1:32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>
        <f t="shared" si="1"/>
        <v>0</v>
      </c>
    </row>
    <row r="72" spans="1:32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>
        <f t="shared" si="1"/>
        <v>0</v>
      </c>
    </row>
    <row r="73" spans="1:32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>
        <f t="shared" si="1"/>
        <v>0</v>
      </c>
    </row>
    <row r="74" spans="1:32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>
        <f t="shared" si="1"/>
        <v>0</v>
      </c>
    </row>
    <row r="75" spans="1:32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>
        <f t="shared" si="1"/>
        <v>0</v>
      </c>
    </row>
    <row r="76" spans="1:32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>
        <f t="shared" si="1"/>
        <v>0</v>
      </c>
    </row>
    <row r="77" spans="1:32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>
        <f t="shared" si="1"/>
        <v>0</v>
      </c>
    </row>
    <row r="78" spans="1:32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>
        <f t="shared" si="1"/>
        <v>0</v>
      </c>
    </row>
    <row r="79" spans="1:32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>
        <f t="shared" si="1"/>
        <v>0</v>
      </c>
    </row>
    <row r="80" spans="1:32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>
        <f t="shared" si="1"/>
        <v>0</v>
      </c>
    </row>
    <row r="81" spans="1:32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>
        <f t="shared" si="1"/>
        <v>0</v>
      </c>
    </row>
    <row r="82" spans="1:32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>
        <f t="shared" si="1"/>
        <v>0</v>
      </c>
    </row>
    <row r="83" spans="1:32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>
        <f t="shared" si="1"/>
        <v>0</v>
      </c>
    </row>
    <row r="84" spans="1:32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>
        <f t="shared" si="1"/>
        <v>0</v>
      </c>
    </row>
    <row r="85" spans="1:32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>
        <f t="shared" si="1"/>
        <v>0</v>
      </c>
    </row>
    <row r="86" spans="1:32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>
        <f t="shared" si="1"/>
        <v>0</v>
      </c>
    </row>
    <row r="87" spans="1:32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>
        <f t="shared" si="1"/>
        <v>0</v>
      </c>
    </row>
    <row r="88" spans="1:32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>
        <f t="shared" si="1"/>
        <v>0</v>
      </c>
    </row>
    <row r="89" spans="1:32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>
        <f t="shared" ref="AF89:AF137" si="2">AD89/$AF$1*100</f>
        <v>0</v>
      </c>
    </row>
    <row r="90" spans="1:32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>
        <f t="shared" si="2"/>
        <v>0</v>
      </c>
    </row>
    <row r="91" spans="1:32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>
        <f t="shared" si="2"/>
        <v>0</v>
      </c>
    </row>
    <row r="92" spans="1:32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>
        <f t="shared" si="2"/>
        <v>0</v>
      </c>
    </row>
    <row r="93" spans="1:32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>
        <f t="shared" si="2"/>
        <v>0</v>
      </c>
    </row>
    <row r="94" spans="1:32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>
        <f t="shared" si="2"/>
        <v>0</v>
      </c>
    </row>
    <row r="95" spans="1:32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>
        <f t="shared" si="2"/>
        <v>0</v>
      </c>
    </row>
    <row r="96" spans="1:32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>
        <f t="shared" si="2"/>
        <v>0</v>
      </c>
    </row>
    <row r="97" spans="1:32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>
        <f t="shared" si="2"/>
        <v>0</v>
      </c>
    </row>
    <row r="98" spans="1:32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>
        <f t="shared" si="2"/>
        <v>0</v>
      </c>
    </row>
    <row r="99" spans="1:32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>
        <f t="shared" si="2"/>
        <v>0</v>
      </c>
    </row>
    <row r="100" spans="1:32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>
        <f t="shared" si="2"/>
        <v>0</v>
      </c>
    </row>
    <row r="101" spans="1:32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>
        <f t="shared" si="2"/>
        <v>0</v>
      </c>
    </row>
    <row r="102" spans="1:32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>
        <f t="shared" si="2"/>
        <v>0</v>
      </c>
    </row>
    <row r="103" spans="1:32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>
        <f t="shared" si="2"/>
        <v>0</v>
      </c>
    </row>
    <row r="104" spans="1:32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70"/>
      <c r="AE104" s="2"/>
      <c r="AF104" s="6">
        <f t="shared" ref="AF104:AF135" si="3">AD104/$AF$1*100</f>
        <v>0</v>
      </c>
    </row>
    <row r="105" spans="1:32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70"/>
      <c r="AE105" s="2"/>
      <c r="AF105" s="6">
        <f t="shared" si="3"/>
        <v>0</v>
      </c>
    </row>
    <row r="106" spans="1:32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70"/>
      <c r="AE106" s="2"/>
      <c r="AF106" s="6">
        <f t="shared" si="3"/>
        <v>0</v>
      </c>
    </row>
    <row r="107" spans="1:32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70"/>
      <c r="AE107" s="2"/>
      <c r="AF107" s="6">
        <f t="shared" si="3"/>
        <v>0</v>
      </c>
    </row>
    <row r="108" spans="1:32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70"/>
      <c r="AE108" s="2"/>
      <c r="AF108" s="6">
        <f t="shared" si="3"/>
        <v>0</v>
      </c>
    </row>
    <row r="109" spans="1:32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70"/>
      <c r="AE109" s="2"/>
      <c r="AF109" s="6">
        <f t="shared" si="3"/>
        <v>0</v>
      </c>
    </row>
    <row r="110" spans="1:32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70"/>
      <c r="AE110" s="2"/>
      <c r="AF110" s="6">
        <f t="shared" si="3"/>
        <v>0</v>
      </c>
    </row>
    <row r="111" spans="1:32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70"/>
      <c r="AE111" s="2"/>
      <c r="AF111" s="6">
        <f t="shared" si="3"/>
        <v>0</v>
      </c>
    </row>
    <row r="112" spans="1:32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70"/>
      <c r="AE112" s="2"/>
      <c r="AF112" s="6">
        <f t="shared" si="3"/>
        <v>0</v>
      </c>
    </row>
    <row r="113" spans="1:32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70"/>
      <c r="AE113" s="2"/>
      <c r="AF113" s="6">
        <f t="shared" si="3"/>
        <v>0</v>
      </c>
    </row>
    <row r="114" spans="1:32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70"/>
      <c r="AE114" s="2"/>
      <c r="AF114" s="6">
        <f t="shared" si="3"/>
        <v>0</v>
      </c>
    </row>
    <row r="115" spans="1:32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70"/>
      <c r="AE115" s="2"/>
      <c r="AF115" s="6">
        <f t="shared" si="3"/>
        <v>0</v>
      </c>
    </row>
    <row r="116" spans="1:32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70"/>
      <c r="AE116" s="2"/>
      <c r="AF116" s="6">
        <f t="shared" si="3"/>
        <v>0</v>
      </c>
    </row>
    <row r="117" spans="1:32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70"/>
      <c r="AE117" s="2"/>
      <c r="AF117" s="6">
        <f t="shared" si="3"/>
        <v>0</v>
      </c>
    </row>
    <row r="118" spans="1:32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70"/>
      <c r="AE118" s="2"/>
      <c r="AF118" s="6">
        <f t="shared" si="3"/>
        <v>0</v>
      </c>
    </row>
    <row r="119" spans="1:32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0"/>
      <c r="AE119" s="2"/>
      <c r="AF119" s="6">
        <f t="shared" si="3"/>
        <v>0</v>
      </c>
    </row>
    <row r="120" spans="1:32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70"/>
      <c r="AE120" s="2"/>
      <c r="AF120" s="6">
        <f t="shared" si="3"/>
        <v>0</v>
      </c>
    </row>
    <row r="121" spans="1:32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70"/>
      <c r="AE121" s="2"/>
      <c r="AF121" s="6">
        <f t="shared" si="3"/>
        <v>0</v>
      </c>
    </row>
    <row r="122" spans="1:32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70"/>
      <c r="AE122" s="2"/>
      <c r="AF122" s="6">
        <f t="shared" si="3"/>
        <v>0</v>
      </c>
    </row>
    <row r="123" spans="1:32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70"/>
      <c r="AE123" s="2"/>
      <c r="AF123" s="6">
        <f t="shared" si="3"/>
        <v>0</v>
      </c>
    </row>
    <row r="124" spans="1:32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70"/>
      <c r="AE124" s="2"/>
      <c r="AF124" s="6">
        <f t="shared" si="3"/>
        <v>0</v>
      </c>
    </row>
    <row r="125" spans="1:32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70"/>
      <c r="AE125" s="2"/>
      <c r="AF125" s="6">
        <f t="shared" si="3"/>
        <v>0</v>
      </c>
    </row>
    <row r="126" spans="1:32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70"/>
      <c r="AE126" s="2"/>
      <c r="AF126" s="6">
        <f t="shared" si="3"/>
        <v>0</v>
      </c>
    </row>
    <row r="127" spans="1:32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70"/>
      <c r="AE127" s="2"/>
      <c r="AF127" s="6">
        <f t="shared" si="3"/>
        <v>0</v>
      </c>
    </row>
    <row r="128" spans="1:32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70"/>
      <c r="AE128" s="2"/>
      <c r="AF128" s="6">
        <f t="shared" si="3"/>
        <v>0</v>
      </c>
    </row>
    <row r="129" spans="1:32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70"/>
      <c r="AE129" s="2"/>
      <c r="AF129" s="6">
        <f t="shared" si="3"/>
        <v>0</v>
      </c>
    </row>
    <row r="130" spans="1:32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70"/>
      <c r="AE130" s="2"/>
      <c r="AF130" s="6">
        <f t="shared" si="3"/>
        <v>0</v>
      </c>
    </row>
    <row r="131" spans="1:32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70"/>
      <c r="AE131" s="2"/>
      <c r="AF131" s="6">
        <f t="shared" si="3"/>
        <v>0</v>
      </c>
    </row>
    <row r="132" spans="1:32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70"/>
      <c r="AE132" s="2"/>
      <c r="AF132" s="6">
        <f t="shared" si="3"/>
        <v>0</v>
      </c>
    </row>
    <row r="133" spans="1:32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70"/>
      <c r="AE133" s="2"/>
      <c r="AF133" s="6">
        <f t="shared" si="3"/>
        <v>0</v>
      </c>
    </row>
    <row r="134" spans="1:32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70"/>
      <c r="AE134" s="2"/>
      <c r="AF134" s="6">
        <f t="shared" si="3"/>
        <v>0</v>
      </c>
    </row>
    <row r="135" spans="1:32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70"/>
      <c r="AE135" s="2"/>
      <c r="AF135" s="6">
        <f t="shared" si="3"/>
        <v>0</v>
      </c>
    </row>
    <row r="136" spans="1:32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>
        <f t="shared" si="2"/>
        <v>0</v>
      </c>
    </row>
    <row r="137" spans="1:32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>
        <f t="shared" si="2"/>
        <v>0</v>
      </c>
    </row>
    <row r="138" spans="1:32">
      <c r="A138" s="1"/>
      <c r="B138" s="1"/>
      <c r="C138" s="2"/>
      <c r="D138" s="2"/>
      <c r="E138" s="7">
        <f t="shared" ref="E138:AC138" si="4">AVERAGE(E6:E137)/E1*100</f>
        <v>62.857142857142854</v>
      </c>
      <c r="F138" s="7">
        <f t="shared" si="4"/>
        <v>57.142857142857139</v>
      </c>
      <c r="G138" s="7">
        <f t="shared" si="4"/>
        <v>78.571428571428569</v>
      </c>
      <c r="H138" s="7">
        <f t="shared" si="4"/>
        <v>57.142857142857139</v>
      </c>
      <c r="I138" s="7">
        <f t="shared" si="4"/>
        <v>33.928571428571431</v>
      </c>
      <c r="J138" s="7">
        <f t="shared" si="4"/>
        <v>44.642857142857146</v>
      </c>
      <c r="K138" s="7">
        <f t="shared" si="4"/>
        <v>60</v>
      </c>
      <c r="L138" s="7">
        <f t="shared" si="4"/>
        <v>49.285714285714292</v>
      </c>
      <c r="M138" s="7">
        <f t="shared" si="4"/>
        <v>48.571428571428562</v>
      </c>
      <c r="N138" s="7" t="e">
        <f t="shared" si="4"/>
        <v>#DIV/0!</v>
      </c>
      <c r="O138" s="7" t="e">
        <f t="shared" si="4"/>
        <v>#DIV/0!</v>
      </c>
      <c r="P138" s="7" t="e">
        <f t="shared" si="4"/>
        <v>#DIV/0!</v>
      </c>
      <c r="Q138" s="7" t="e">
        <f t="shared" si="4"/>
        <v>#DIV/0!</v>
      </c>
      <c r="R138" s="7" t="e">
        <f t="shared" si="4"/>
        <v>#DIV/0!</v>
      </c>
      <c r="S138" s="7" t="e">
        <f t="shared" si="4"/>
        <v>#DIV/0!</v>
      </c>
      <c r="T138" s="7" t="e">
        <f t="shared" si="4"/>
        <v>#DIV/0!</v>
      </c>
      <c r="U138" s="7" t="e">
        <f t="shared" si="4"/>
        <v>#DIV/0!</v>
      </c>
      <c r="V138" s="7" t="e">
        <f t="shared" si="4"/>
        <v>#DIV/0!</v>
      </c>
      <c r="W138" s="7" t="e">
        <f t="shared" si="4"/>
        <v>#DIV/0!</v>
      </c>
      <c r="X138" s="7" t="e">
        <f t="shared" si="4"/>
        <v>#DIV/0!</v>
      </c>
      <c r="Y138" s="7" t="e">
        <f t="shared" si="4"/>
        <v>#DIV/0!</v>
      </c>
      <c r="Z138" s="7" t="e">
        <f t="shared" si="4"/>
        <v>#DIV/0!</v>
      </c>
      <c r="AA138" s="7" t="e">
        <f t="shared" si="4"/>
        <v>#DIV/0!</v>
      </c>
      <c r="AB138" s="7" t="e">
        <f t="shared" si="4"/>
        <v>#DIV/0!</v>
      </c>
      <c r="AC138" s="7" t="e">
        <f t="shared" si="4"/>
        <v>#DIV/0!</v>
      </c>
      <c r="AD138" s="36">
        <f>AVERAGE(AD6:AD137)</f>
        <v>16.464285714285715</v>
      </c>
      <c r="AE138" s="36">
        <f>AVERAGE(AE6:AE137)</f>
        <v>3.3214285714285716</v>
      </c>
      <c r="AF138" s="36">
        <v>54.9</v>
      </c>
    </row>
    <row r="139" spans="1:32" s="28" customFormat="1">
      <c r="C139" s="37"/>
      <c r="D139" s="37"/>
      <c r="AD139" s="38"/>
      <c r="AE139" s="37"/>
    </row>
    <row r="140" spans="1:32">
      <c r="E140" s="14">
        <v>28</v>
      </c>
      <c r="AD140" s="94" t="s">
        <v>10</v>
      </c>
      <c r="AE140" s="95"/>
    </row>
    <row r="141" spans="1:32">
      <c r="E141" s="2">
        <v>2</v>
      </c>
      <c r="F141" s="2">
        <v>6</v>
      </c>
      <c r="G141" s="2">
        <v>18</v>
      </c>
      <c r="H141" s="2">
        <v>7</v>
      </c>
      <c r="I141" s="2">
        <v>2</v>
      </c>
      <c r="J141" s="2">
        <v>5</v>
      </c>
      <c r="K141" s="2">
        <v>2</v>
      </c>
      <c r="L141" s="2">
        <v>1</v>
      </c>
      <c r="M141" s="2">
        <v>1</v>
      </c>
      <c r="N141" s="2">
        <f t="shared" ref="N141:AC141" si="5">COUNTIF(N6:N137,N1)/$E$140</f>
        <v>0</v>
      </c>
      <c r="O141" s="2">
        <f t="shared" si="5"/>
        <v>0</v>
      </c>
      <c r="P141" s="2">
        <f t="shared" si="5"/>
        <v>0</v>
      </c>
      <c r="Q141" s="2">
        <f t="shared" si="5"/>
        <v>0</v>
      </c>
      <c r="R141" s="2">
        <f t="shared" si="5"/>
        <v>0</v>
      </c>
      <c r="S141" s="2">
        <f t="shared" si="5"/>
        <v>0</v>
      </c>
      <c r="T141" s="2">
        <f t="shared" si="5"/>
        <v>0</v>
      </c>
      <c r="U141" s="2">
        <f t="shared" si="5"/>
        <v>0</v>
      </c>
      <c r="V141" s="2">
        <f t="shared" si="5"/>
        <v>0</v>
      </c>
      <c r="W141" s="2">
        <f t="shared" si="5"/>
        <v>0</v>
      </c>
      <c r="X141" s="2">
        <f t="shared" si="5"/>
        <v>0</v>
      </c>
      <c r="Y141" s="2">
        <f t="shared" si="5"/>
        <v>0</v>
      </c>
      <c r="Z141" s="2">
        <f t="shared" si="5"/>
        <v>0</v>
      </c>
      <c r="AA141" s="2">
        <f t="shared" si="5"/>
        <v>0</v>
      </c>
      <c r="AB141" s="2">
        <f t="shared" si="5"/>
        <v>0</v>
      </c>
      <c r="AC141" s="2">
        <f t="shared" si="5"/>
        <v>0</v>
      </c>
      <c r="AD141" s="94" t="s">
        <v>11</v>
      </c>
      <c r="AE141" s="95"/>
    </row>
    <row r="142" spans="1:32">
      <c r="E142" s="2">
        <f t="shared" ref="E142:M142" si="6">$E$140-E141-E144-E143</f>
        <v>26</v>
      </c>
      <c r="F142" s="2">
        <f t="shared" si="6"/>
        <v>20</v>
      </c>
      <c r="G142" s="2">
        <f t="shared" si="6"/>
        <v>8</v>
      </c>
      <c r="H142" s="2">
        <f t="shared" si="6"/>
        <v>18</v>
      </c>
      <c r="I142" s="2">
        <f t="shared" si="6"/>
        <v>15</v>
      </c>
      <c r="J142" s="2">
        <f t="shared" si="6"/>
        <v>15</v>
      </c>
      <c r="K142" s="2">
        <f t="shared" si="6"/>
        <v>26</v>
      </c>
      <c r="L142" s="2">
        <f t="shared" si="6"/>
        <v>27</v>
      </c>
      <c r="M142" s="2">
        <f t="shared" si="6"/>
        <v>27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39">
        <v>0</v>
      </c>
      <c r="AD142" s="94" t="s">
        <v>12</v>
      </c>
      <c r="AE142" s="95"/>
    </row>
    <row r="143" spans="1:32">
      <c r="E143" s="2">
        <f t="shared" ref="E143:AC143" si="7">COUNTIF(E6:E137,"=N  ")</f>
        <v>0</v>
      </c>
      <c r="F143" s="2">
        <f t="shared" si="7"/>
        <v>0</v>
      </c>
      <c r="G143" s="2">
        <f t="shared" si="7"/>
        <v>0</v>
      </c>
      <c r="H143" s="2">
        <f t="shared" si="7"/>
        <v>0</v>
      </c>
      <c r="I143" s="2">
        <f t="shared" si="7"/>
        <v>0</v>
      </c>
      <c r="J143" s="2">
        <f t="shared" si="7"/>
        <v>0</v>
      </c>
      <c r="K143" s="2">
        <f t="shared" si="7"/>
        <v>0</v>
      </c>
      <c r="L143" s="2">
        <f t="shared" si="7"/>
        <v>0</v>
      </c>
      <c r="M143" s="2">
        <f t="shared" si="7"/>
        <v>0</v>
      </c>
      <c r="N143" s="2">
        <f t="shared" si="7"/>
        <v>0</v>
      </c>
      <c r="O143" s="2">
        <f t="shared" si="7"/>
        <v>0</v>
      </c>
      <c r="P143" s="2">
        <f t="shared" si="7"/>
        <v>0</v>
      </c>
      <c r="Q143" s="2">
        <f t="shared" si="7"/>
        <v>0</v>
      </c>
      <c r="R143" s="2">
        <f t="shared" si="7"/>
        <v>0</v>
      </c>
      <c r="S143" s="2">
        <f t="shared" si="7"/>
        <v>0</v>
      </c>
      <c r="T143" s="2">
        <f t="shared" si="7"/>
        <v>0</v>
      </c>
      <c r="U143" s="2">
        <f t="shared" si="7"/>
        <v>0</v>
      </c>
      <c r="V143" s="2">
        <f t="shared" si="7"/>
        <v>0</v>
      </c>
      <c r="W143" s="2">
        <f t="shared" si="7"/>
        <v>0</v>
      </c>
      <c r="X143" s="2">
        <f t="shared" si="7"/>
        <v>0</v>
      </c>
      <c r="Y143" s="2">
        <f t="shared" si="7"/>
        <v>0</v>
      </c>
      <c r="Z143" s="2">
        <f t="shared" si="7"/>
        <v>0</v>
      </c>
      <c r="AA143" s="2">
        <f t="shared" si="7"/>
        <v>0</v>
      </c>
      <c r="AB143" s="2">
        <f t="shared" si="7"/>
        <v>0</v>
      </c>
      <c r="AC143" s="39">
        <f t="shared" si="7"/>
        <v>0</v>
      </c>
      <c r="AD143" s="94" t="s">
        <v>9</v>
      </c>
      <c r="AE143" s="95"/>
    </row>
    <row r="144" spans="1:32">
      <c r="E144" s="2">
        <f t="shared" ref="E144:AC144" si="8">COUNTIF(E6:E137,"=0")</f>
        <v>0</v>
      </c>
      <c r="F144" s="2">
        <v>2</v>
      </c>
      <c r="G144" s="2">
        <v>2</v>
      </c>
      <c r="H144" s="2">
        <f t="shared" si="8"/>
        <v>3</v>
      </c>
      <c r="I144" s="2">
        <v>11</v>
      </c>
      <c r="J144" s="2">
        <v>8</v>
      </c>
      <c r="K144" s="2">
        <v>0</v>
      </c>
      <c r="L144" s="2">
        <f t="shared" si="8"/>
        <v>0</v>
      </c>
      <c r="M144" s="2">
        <f t="shared" si="8"/>
        <v>0</v>
      </c>
      <c r="N144" s="2">
        <f t="shared" si="8"/>
        <v>0</v>
      </c>
      <c r="O144" s="2">
        <f t="shared" si="8"/>
        <v>0</v>
      </c>
      <c r="P144" s="2">
        <f t="shared" si="8"/>
        <v>0</v>
      </c>
      <c r="Q144" s="2">
        <f t="shared" ref="Q144:AA144" si="9">COUNTIF(Q6:Q137,"=0")</f>
        <v>0</v>
      </c>
      <c r="R144" s="2">
        <f t="shared" si="9"/>
        <v>0</v>
      </c>
      <c r="S144" s="2">
        <f t="shared" si="9"/>
        <v>0</v>
      </c>
      <c r="T144" s="2">
        <f t="shared" si="9"/>
        <v>0</v>
      </c>
      <c r="U144" s="2">
        <f t="shared" si="9"/>
        <v>0</v>
      </c>
      <c r="V144" s="2">
        <f t="shared" si="9"/>
        <v>0</v>
      </c>
      <c r="W144" s="2">
        <f t="shared" si="9"/>
        <v>0</v>
      </c>
      <c r="X144" s="2">
        <f t="shared" si="9"/>
        <v>0</v>
      </c>
      <c r="Y144" s="2">
        <f t="shared" si="9"/>
        <v>0</v>
      </c>
      <c r="Z144" s="2">
        <f t="shared" si="9"/>
        <v>0</v>
      </c>
      <c r="AA144" s="2">
        <f t="shared" si="9"/>
        <v>0</v>
      </c>
      <c r="AB144" s="2">
        <f t="shared" si="8"/>
        <v>0</v>
      </c>
      <c r="AC144" s="39">
        <f t="shared" si="8"/>
        <v>0</v>
      </c>
      <c r="AD144" s="94" t="s">
        <v>8</v>
      </c>
      <c r="AE144" s="95"/>
    </row>
    <row r="147" spans="3:32">
      <c r="C147"/>
      <c r="D147"/>
      <c r="AC147" s="32"/>
      <c r="AD147" s="32" t="s">
        <v>13</v>
      </c>
      <c r="AE147" s="14">
        <f>COUNTIF(AE6:AE137,"=2")</f>
        <v>0</v>
      </c>
      <c r="AF147" s="15">
        <f>AE147/$E$140*100</f>
        <v>0</v>
      </c>
    </row>
    <row r="148" spans="3:32">
      <c r="C148"/>
      <c r="D148"/>
      <c r="AC148" s="33"/>
      <c r="AD148" s="33" t="s">
        <v>14</v>
      </c>
      <c r="AE148" s="8">
        <f>COUNTIF(AE6:AE137,"=3")</f>
        <v>21</v>
      </c>
      <c r="AF148" s="13">
        <f>AE148/$E$140*100</f>
        <v>75</v>
      </c>
    </row>
    <row r="149" spans="3:32">
      <c r="C149"/>
      <c r="D149"/>
      <c r="AC149" s="34"/>
      <c r="AD149" s="34" t="s">
        <v>15</v>
      </c>
      <c r="AE149" s="11">
        <f>COUNTIF(AE6:AE137,"=4")</f>
        <v>5</v>
      </c>
      <c r="AF149" s="12">
        <f>AE149/$E$140*100</f>
        <v>17.857142857142858</v>
      </c>
    </row>
    <row r="150" spans="3:32">
      <c r="C150"/>
      <c r="D150"/>
      <c r="AC150" s="35"/>
      <c r="AD150" s="35" t="s">
        <v>16</v>
      </c>
      <c r="AE150" s="9">
        <f>COUNTIF(AE6:AE137,"=5")</f>
        <v>2</v>
      </c>
      <c r="AF150" s="10">
        <f>AE150/$E$140*100</f>
        <v>7.1428571428571423</v>
      </c>
    </row>
    <row r="152" spans="3:32">
      <c r="C152"/>
      <c r="D152"/>
      <c r="E152" s="105" t="s">
        <v>52</v>
      </c>
      <c r="F152" s="106"/>
      <c r="G152" s="106"/>
      <c r="H152" s="106"/>
      <c r="I152" s="107"/>
      <c r="J152" s="71" t="s">
        <v>51</v>
      </c>
      <c r="K152" s="71" t="s">
        <v>50</v>
      </c>
      <c r="AB152" s="93" t="s">
        <v>53</v>
      </c>
      <c r="AC152" s="93"/>
      <c r="AD152" s="93"/>
      <c r="AE152" s="93"/>
      <c r="AF152" s="72">
        <f>COUNTIF(AF6:AF137,100)</f>
        <v>0</v>
      </c>
    </row>
    <row r="153" spans="3:32">
      <c r="C153"/>
      <c r="D153"/>
      <c r="E153" s="92" t="s">
        <v>45</v>
      </c>
      <c r="F153" s="92"/>
      <c r="G153" s="92"/>
      <c r="H153" s="92"/>
      <c r="I153" s="92"/>
      <c r="J153" s="7">
        <f>COUNTIF(AF6:AF137,"&gt;=85")</f>
        <v>2</v>
      </c>
      <c r="K153" s="7">
        <f>J153/E140*100</f>
        <v>7.1428571428571423</v>
      </c>
      <c r="AB153" s="102" t="s">
        <v>17</v>
      </c>
      <c r="AC153" s="103"/>
      <c r="AD153" s="103"/>
      <c r="AE153" s="104"/>
      <c r="AF153" s="7">
        <f>SUM(AE148:AE150)/$E$140*100</f>
        <v>100</v>
      </c>
    </row>
    <row r="154" spans="3:32">
      <c r="C154"/>
      <c r="D154"/>
      <c r="E154" s="92" t="s">
        <v>46</v>
      </c>
      <c r="F154" s="92"/>
      <c r="G154" s="92"/>
      <c r="H154" s="92"/>
      <c r="I154" s="92"/>
      <c r="J154" s="7">
        <f>COUNTIF(AF6:AF137,"&gt;=75")-J153</f>
        <v>0</v>
      </c>
      <c r="K154" s="7">
        <f>J154/E140*100</f>
        <v>0</v>
      </c>
      <c r="AB154" s="102" t="s">
        <v>31</v>
      </c>
      <c r="AC154" s="103"/>
      <c r="AD154" s="103"/>
      <c r="AE154" s="104"/>
      <c r="AF154" s="7">
        <f>SUM(AE149:AE150)/$E$140*100</f>
        <v>25</v>
      </c>
    </row>
    <row r="155" spans="3:32">
      <c r="C155"/>
      <c r="D155"/>
      <c r="E155" s="92" t="s">
        <v>47</v>
      </c>
      <c r="F155" s="92"/>
      <c r="G155" s="92"/>
      <c r="H155" s="92"/>
      <c r="I155" s="92"/>
      <c r="J155" s="7">
        <f>COUNTIF(AF6:AF137,"&gt;=65")-J154-J153</f>
        <v>5</v>
      </c>
      <c r="K155" s="7">
        <f>J155/E140*100</f>
        <v>17.857142857142858</v>
      </c>
      <c r="AB155" s="93" t="s">
        <v>28</v>
      </c>
      <c r="AC155" s="93"/>
      <c r="AD155" s="93"/>
      <c r="AE155" s="93"/>
      <c r="AF155" s="7">
        <f>AVERAGE(AD6:AD137)</f>
        <v>16.464285714285715</v>
      </c>
    </row>
    <row r="156" spans="3:32">
      <c r="C156"/>
      <c r="D156"/>
      <c r="E156" s="92" t="s">
        <v>48</v>
      </c>
      <c r="F156" s="92"/>
      <c r="G156" s="92"/>
      <c r="H156" s="92"/>
      <c r="I156" s="92"/>
      <c r="J156" s="7">
        <f>COUNTIF(AF6:AF137,"&gt;=50")-J155-J154-J153</f>
        <v>5</v>
      </c>
      <c r="K156" s="7">
        <f>J156/E140*100</f>
        <v>17.857142857142858</v>
      </c>
      <c r="AB156" s="93" t="s">
        <v>18</v>
      </c>
      <c r="AC156" s="93"/>
      <c r="AD156" s="93"/>
      <c r="AE156" s="93"/>
      <c r="AF156" s="7">
        <f>AVERAGE(AE6:AE137)</f>
        <v>3.3214285714285716</v>
      </c>
    </row>
    <row r="157" spans="3:32">
      <c r="E157" s="92" t="s">
        <v>49</v>
      </c>
      <c r="F157" s="92"/>
      <c r="G157" s="92"/>
      <c r="H157" s="92"/>
      <c r="I157" s="92"/>
      <c r="J157" s="7">
        <f>COUNTIF(AF6:AF137,"&lt;50")</f>
        <v>120</v>
      </c>
      <c r="K157" s="7">
        <f>J157/E140*100</f>
        <v>428.57142857142856</v>
      </c>
      <c r="AB157" s="93" t="s">
        <v>44</v>
      </c>
      <c r="AC157" s="93"/>
      <c r="AD157" s="93"/>
      <c r="AE157" s="93"/>
      <c r="AF157" s="7">
        <v>54.9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153:AE153"/>
    <mergeCell ref="AB154:AE154"/>
    <mergeCell ref="E152:I152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E157:I157"/>
    <mergeCell ref="E155:I155"/>
    <mergeCell ref="E156:I156"/>
    <mergeCell ref="E154:I154"/>
    <mergeCell ref="E153:I153"/>
  </mergeCells>
  <conditionalFormatting sqref="AE6:AE137">
    <cfRule type="cellIs" dxfId="24" priority="2" operator="equal">
      <formula>3</formula>
    </cfRule>
    <cfRule type="cellIs" dxfId="23" priority="3" operator="equal">
      <formula>4</formula>
    </cfRule>
    <cfRule type="cellIs" dxfId="22" priority="4" operator="equal">
      <formula>2</formula>
    </cfRule>
    <cfRule type="cellIs" dxfId="21" priority="5" operator="equal">
      <formula>5</formula>
    </cfRule>
  </conditionalFormatting>
  <conditionalFormatting sqref="E138:AC138">
    <cfRule type="cellIs" dxfId="2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1 AB138:AC138 E138:P138 E143:P143 N141:P141 E144 H144 L144:P144 E142:M142 AB143:AC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85" zoomScaleNormal="85" workbookViewId="0">
      <selection activeCell="L11" sqref="L11"/>
    </sheetView>
  </sheetViews>
  <sheetFormatPr defaultColWidth="9.140625" defaultRowHeight="12.75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4" s="40" customFormat="1">
      <c r="A1" s="49"/>
      <c r="B1" s="49"/>
      <c r="C1" s="49"/>
      <c r="G1" s="50"/>
      <c r="H1" s="108"/>
      <c r="I1" s="108"/>
      <c r="J1" s="108"/>
      <c r="K1" s="108"/>
      <c r="L1" s="108"/>
    </row>
    <row r="2" spans="1:14" s="52" customFormat="1" ht="63.75">
      <c r="A2" s="41" t="s">
        <v>33</v>
      </c>
      <c r="B2" s="42" t="s">
        <v>41</v>
      </c>
      <c r="C2" s="44" t="s">
        <v>40</v>
      </c>
      <c r="D2" s="53" t="s">
        <v>37</v>
      </c>
      <c r="E2" s="51" t="s">
        <v>38</v>
      </c>
      <c r="F2" s="51" t="s">
        <v>39</v>
      </c>
      <c r="G2" s="27" t="s">
        <v>43</v>
      </c>
      <c r="H2" s="42" t="s">
        <v>93</v>
      </c>
      <c r="I2" s="42" t="s">
        <v>94</v>
      </c>
      <c r="J2" s="42"/>
      <c r="K2" s="42"/>
      <c r="L2" s="27" t="s">
        <v>34</v>
      </c>
      <c r="M2" s="52" t="s">
        <v>93</v>
      </c>
      <c r="N2" s="52" t="s">
        <v>94</v>
      </c>
    </row>
    <row r="3" spans="1:14">
      <c r="A3" s="42">
        <v>1</v>
      </c>
      <c r="B3" s="89" t="s">
        <v>95</v>
      </c>
      <c r="C3" s="44">
        <v>5</v>
      </c>
      <c r="D3" s="64"/>
      <c r="E3" s="65"/>
      <c r="F3" s="65"/>
      <c r="G3" s="45">
        <v>1</v>
      </c>
      <c r="H3" s="54">
        <v>13</v>
      </c>
      <c r="I3" s="54">
        <v>15</v>
      </c>
      <c r="J3" s="54" t="e">
        <f>#REF!</f>
        <v>#REF!</v>
      </c>
      <c r="K3" s="54" t="e">
        <f>#REF!</f>
        <v>#REF!</v>
      </c>
      <c r="L3" s="46">
        <v>7.0999999999999994E-2</v>
      </c>
      <c r="M3" s="43">
        <v>2</v>
      </c>
      <c r="N3" s="43">
        <v>0</v>
      </c>
    </row>
    <row r="4" spans="1:14">
      <c r="A4" s="42">
        <v>2</v>
      </c>
      <c r="B4" s="89" t="s">
        <v>96</v>
      </c>
      <c r="C4" s="44">
        <v>2</v>
      </c>
      <c r="D4" s="64"/>
      <c r="E4" s="65"/>
      <c r="F4" s="65"/>
      <c r="G4" s="45" t="s">
        <v>104</v>
      </c>
      <c r="H4" s="54">
        <v>8</v>
      </c>
      <c r="I4" s="54">
        <v>14</v>
      </c>
      <c r="J4" s="54" t="e">
        <f>#REF!</f>
        <v>#REF!</v>
      </c>
      <c r="K4" s="68" t="e">
        <f>#REF!</f>
        <v>#REF!</v>
      </c>
      <c r="L4" s="46">
        <v>0.17899999999999999</v>
      </c>
      <c r="M4" s="43">
        <v>5</v>
      </c>
      <c r="N4" s="43">
        <v>0</v>
      </c>
    </row>
    <row r="5" spans="1:14" ht="14.25">
      <c r="A5" s="42">
        <v>3</v>
      </c>
      <c r="B5" s="90" t="s">
        <v>97</v>
      </c>
      <c r="C5" s="44">
        <v>2</v>
      </c>
      <c r="D5" s="64"/>
      <c r="E5" s="65"/>
      <c r="F5" s="65"/>
      <c r="G5" s="45">
        <v>0.32100000000000001</v>
      </c>
      <c r="H5" s="54">
        <f>'7 А'!AJ2</f>
        <v>12</v>
      </c>
      <c r="I5" s="54">
        <v>9</v>
      </c>
      <c r="J5" s="54" t="e">
        <f>#REF!</f>
        <v>#REF!</v>
      </c>
      <c r="K5" s="68" t="e">
        <f>#REF!</f>
        <v>#REF!</v>
      </c>
      <c r="L5" s="46">
        <v>0.60699999999999998</v>
      </c>
      <c r="M5" s="43">
        <v>12</v>
      </c>
      <c r="N5" s="43">
        <v>5</v>
      </c>
    </row>
    <row r="6" spans="1:14" ht="25.5">
      <c r="A6" s="42">
        <v>4</v>
      </c>
      <c r="B6" s="47" t="s">
        <v>98</v>
      </c>
      <c r="C6" s="48">
        <v>2</v>
      </c>
      <c r="D6" s="64"/>
      <c r="E6" s="65"/>
      <c r="F6" s="65"/>
      <c r="G6" s="45">
        <v>0.64200000000000002</v>
      </c>
      <c r="H6" s="54">
        <v>6</v>
      </c>
      <c r="I6" s="54">
        <v>12</v>
      </c>
      <c r="J6" s="54" t="e">
        <f>#REF!</f>
        <v>#REF!</v>
      </c>
      <c r="K6" s="54" t="e">
        <f>#REF!</f>
        <v>#REF!</v>
      </c>
      <c r="L6" s="46">
        <v>0.25</v>
      </c>
      <c r="M6" s="43">
        <v>6</v>
      </c>
      <c r="N6" s="43">
        <v>1</v>
      </c>
    </row>
    <row r="7" spans="1:14" ht="25.5">
      <c r="A7" s="42">
        <v>5</v>
      </c>
      <c r="B7" s="47" t="s">
        <v>99</v>
      </c>
      <c r="C7" s="48">
        <v>2</v>
      </c>
      <c r="D7" s="66"/>
      <c r="E7" s="67"/>
      <c r="F7" s="67"/>
      <c r="G7" s="45">
        <v>0.53600000000000003</v>
      </c>
      <c r="H7" s="67">
        <v>9</v>
      </c>
      <c r="I7" s="54">
        <v>6</v>
      </c>
      <c r="J7" s="54" t="e">
        <f>#REF!</f>
        <v>#REF!</v>
      </c>
      <c r="K7" s="54" t="e">
        <f>#REF!</f>
        <v>#REF!</v>
      </c>
      <c r="L7" s="69">
        <v>7.0999999999999994E-2</v>
      </c>
      <c r="M7" s="43">
        <v>2</v>
      </c>
      <c r="N7" s="43">
        <v>0</v>
      </c>
    </row>
    <row r="8" spans="1:14">
      <c r="A8" s="42">
        <v>6</v>
      </c>
      <c r="B8" s="89" t="s">
        <v>100</v>
      </c>
      <c r="C8" s="48">
        <v>2</v>
      </c>
      <c r="D8" s="66"/>
      <c r="E8" s="67"/>
      <c r="F8" s="67"/>
      <c r="G8" s="45">
        <v>0.53600000000000003</v>
      </c>
      <c r="H8" s="67">
        <v>7</v>
      </c>
      <c r="I8" s="67">
        <v>8</v>
      </c>
      <c r="J8" s="54" t="e">
        <f>#REF!</f>
        <v>#REF!</v>
      </c>
      <c r="K8" s="54" t="e">
        <f>#REF!</f>
        <v>#REF!</v>
      </c>
      <c r="L8" s="69">
        <v>0.17899999999999999</v>
      </c>
      <c r="M8" s="43">
        <v>5</v>
      </c>
      <c r="N8" s="43">
        <v>0</v>
      </c>
    </row>
    <row r="9" spans="1:14">
      <c r="A9" s="42">
        <v>7</v>
      </c>
      <c r="B9" s="47" t="s">
        <v>101</v>
      </c>
      <c r="C9" s="48">
        <v>5</v>
      </c>
      <c r="D9" s="66"/>
      <c r="E9" s="67"/>
      <c r="F9" s="67"/>
      <c r="G9" s="45">
        <v>0.92900000000000005</v>
      </c>
      <c r="H9" s="67">
        <v>11</v>
      </c>
      <c r="I9" s="67">
        <v>15</v>
      </c>
      <c r="J9" s="67" t="e">
        <f>#REF!</f>
        <v>#REF!</v>
      </c>
      <c r="K9" s="54" t="e">
        <f>#REF!</f>
        <v>#REF!</v>
      </c>
      <c r="L9" s="69">
        <v>7.0999999999999994E-2</v>
      </c>
      <c r="M9" s="43">
        <v>2</v>
      </c>
      <c r="N9" s="43">
        <v>0</v>
      </c>
    </row>
    <row r="10" spans="1:14" ht="15">
      <c r="A10" s="42">
        <v>8</v>
      </c>
      <c r="B10" t="s">
        <v>102</v>
      </c>
      <c r="C10" s="48">
        <v>5</v>
      </c>
      <c r="D10" s="66"/>
      <c r="E10" s="67"/>
      <c r="F10" s="67"/>
      <c r="G10" s="45">
        <v>0.96399999999999997</v>
      </c>
      <c r="H10" s="67">
        <v>12</v>
      </c>
      <c r="I10" s="67">
        <v>15</v>
      </c>
      <c r="J10" s="67" t="e">
        <f>#REF!</f>
        <v>#REF!</v>
      </c>
      <c r="K10" s="67" t="e">
        <f>#REF!</f>
        <v>#REF!</v>
      </c>
      <c r="L10" s="69">
        <v>3.5999999999999997E-2</v>
      </c>
      <c r="M10" s="43">
        <v>1</v>
      </c>
      <c r="N10" s="43">
        <v>0</v>
      </c>
    </row>
    <row r="11" spans="1:14">
      <c r="A11" s="42">
        <v>9</v>
      </c>
      <c r="B11" s="43" t="s">
        <v>103</v>
      </c>
      <c r="C11" s="48">
        <v>5</v>
      </c>
      <c r="D11" s="66"/>
      <c r="E11" s="67"/>
      <c r="F11" s="67"/>
      <c r="G11" s="45">
        <v>0.96399999999999997</v>
      </c>
      <c r="H11" s="67">
        <v>12</v>
      </c>
      <c r="I11" s="67">
        <v>15</v>
      </c>
      <c r="J11" s="67" t="e">
        <f>#REF!</f>
        <v>#REF!</v>
      </c>
      <c r="K11" s="67" t="e">
        <f>#REF!</f>
        <v>#REF!</v>
      </c>
      <c r="L11" s="69">
        <v>3.5999999999999997E-2</v>
      </c>
      <c r="M11" s="43">
        <v>1</v>
      </c>
      <c r="N11" s="43">
        <v>0</v>
      </c>
    </row>
    <row r="12" spans="1:14">
      <c r="A12" s="42">
        <v>10</v>
      </c>
      <c r="C12" s="48">
        <v>0</v>
      </c>
      <c r="D12" s="66"/>
      <c r="E12" s="67"/>
      <c r="F12" s="67"/>
      <c r="G12" s="45"/>
      <c r="H12" s="67"/>
      <c r="I12" s="67"/>
      <c r="J12" s="67"/>
      <c r="K12" s="67"/>
      <c r="L12" s="69"/>
    </row>
    <row r="13" spans="1:14">
      <c r="A13" s="42">
        <v>11</v>
      </c>
      <c r="B13" s="47"/>
      <c r="C13" s="48">
        <f>'1'!O1</f>
        <v>0</v>
      </c>
      <c r="D13" s="66"/>
      <c r="E13" s="67"/>
      <c r="F13" s="67"/>
      <c r="G13" s="45">
        <f t="shared" ref="G13:G14" si="0">1-L13</f>
        <v>1</v>
      </c>
      <c r="H13" s="67">
        <f>'7 А'!AR2</f>
        <v>0</v>
      </c>
      <c r="I13" s="67">
        <f>'7 Б'!AR2</f>
        <v>0</v>
      </c>
      <c r="J13" s="67" t="e">
        <f>#REF!</f>
        <v>#REF!</v>
      </c>
      <c r="K13" s="67" t="e">
        <f>#REF!</f>
        <v>#REF!</v>
      </c>
      <c r="L13" s="69">
        <f>'1'!O141</f>
        <v>0</v>
      </c>
    </row>
    <row r="14" spans="1:14">
      <c r="A14" s="42">
        <v>12</v>
      </c>
      <c r="B14" s="47"/>
      <c r="C14" s="48">
        <f>'1'!P1</f>
        <v>0</v>
      </c>
      <c r="D14" s="66"/>
      <c r="E14" s="67"/>
      <c r="F14" s="67"/>
      <c r="G14" s="45">
        <f t="shared" si="0"/>
        <v>1</v>
      </c>
      <c r="H14" s="67">
        <f>'7 А'!AS2</f>
        <v>0</v>
      </c>
      <c r="I14" s="67">
        <f>'7 Б'!AS2</f>
        <v>0</v>
      </c>
      <c r="J14" s="67" t="e">
        <f>#REF!</f>
        <v>#REF!</v>
      </c>
      <c r="K14" s="67" t="e">
        <f>#REF!</f>
        <v>#REF!</v>
      </c>
      <c r="L14" s="69">
        <f>'1'!P141</f>
        <v>0</v>
      </c>
    </row>
    <row r="15" spans="1:14">
      <c r="A15" s="42">
        <v>13</v>
      </c>
      <c r="B15" s="47"/>
      <c r="C15" s="48">
        <f>'1'!Q1</f>
        <v>0</v>
      </c>
      <c r="D15" s="66"/>
      <c r="E15" s="67"/>
      <c r="F15" s="67"/>
      <c r="G15" s="45">
        <f>1-L15</f>
        <v>1</v>
      </c>
      <c r="H15" s="67">
        <f>'7 А'!AT2</f>
        <v>0</v>
      </c>
      <c r="I15" s="67">
        <f>'7 Б'!AT2</f>
        <v>0</v>
      </c>
      <c r="J15" s="67" t="e">
        <f>#REF!</f>
        <v>#REF!</v>
      </c>
      <c r="K15" s="67" t="e">
        <f>#REF!</f>
        <v>#REF!</v>
      </c>
      <c r="L15" s="69">
        <f>'1'!Q141</f>
        <v>0</v>
      </c>
    </row>
    <row r="16" spans="1:14">
      <c r="A16" s="42">
        <v>14</v>
      </c>
      <c r="B16" s="47"/>
      <c r="C16" s="48">
        <f>'1'!R1</f>
        <v>0</v>
      </c>
      <c r="D16" s="66"/>
      <c r="E16" s="67"/>
      <c r="F16" s="67"/>
      <c r="G16" s="45">
        <f>1-L16</f>
        <v>1</v>
      </c>
      <c r="H16" s="67">
        <f>'7 А'!AU2</f>
        <v>0</v>
      </c>
      <c r="I16" s="67">
        <f>'7 Б'!AU2</f>
        <v>0</v>
      </c>
      <c r="J16" s="67" t="e">
        <f>#REF!</f>
        <v>#REF!</v>
      </c>
      <c r="K16" s="67" t="e">
        <f>#REF!</f>
        <v>#REF!</v>
      </c>
      <c r="L16" s="69">
        <f>'1'!R141</f>
        <v>0</v>
      </c>
    </row>
    <row r="17" spans="1:12">
      <c r="A17" s="42">
        <v>15</v>
      </c>
      <c r="B17" s="47"/>
      <c r="C17" s="48">
        <f>'1'!S1</f>
        <v>0</v>
      </c>
      <c r="D17" s="66"/>
      <c r="E17" s="67"/>
      <c r="F17" s="67"/>
      <c r="G17" s="45">
        <f t="shared" ref="G17:G27" si="1">1-L17</f>
        <v>1</v>
      </c>
      <c r="H17" s="67">
        <f>'7 А'!AV2</f>
        <v>0</v>
      </c>
      <c r="I17" s="67">
        <f>'7 Б'!AV2</f>
        <v>0</v>
      </c>
      <c r="J17" s="67" t="e">
        <f>#REF!</f>
        <v>#REF!</v>
      </c>
      <c r="K17" s="67" t="e">
        <f>#REF!</f>
        <v>#REF!</v>
      </c>
      <c r="L17" s="69">
        <f>'1'!S141</f>
        <v>0</v>
      </c>
    </row>
    <row r="18" spans="1:12">
      <c r="A18" s="42">
        <v>16</v>
      </c>
      <c r="B18" s="47"/>
      <c r="C18" s="48">
        <f>'1'!T1</f>
        <v>0</v>
      </c>
      <c r="D18" s="66"/>
      <c r="E18" s="67"/>
      <c r="F18" s="67"/>
      <c r="G18" s="45">
        <f t="shared" si="1"/>
        <v>1</v>
      </c>
      <c r="H18" s="67">
        <f>'7 А'!AW2</f>
        <v>0</v>
      </c>
      <c r="I18" s="67">
        <f>'7 Б'!AW2</f>
        <v>0</v>
      </c>
      <c r="J18" s="67" t="e">
        <f>#REF!</f>
        <v>#REF!</v>
      </c>
      <c r="K18" s="67" t="e">
        <f>#REF!</f>
        <v>#REF!</v>
      </c>
      <c r="L18" s="69">
        <f>'1'!T141</f>
        <v>0</v>
      </c>
    </row>
    <row r="19" spans="1:12">
      <c r="A19" s="42">
        <v>17</v>
      </c>
      <c r="B19" s="47"/>
      <c r="C19" s="48">
        <f>'1'!U1</f>
        <v>0</v>
      </c>
      <c r="D19" s="66"/>
      <c r="E19" s="67"/>
      <c r="F19" s="67"/>
      <c r="G19" s="45">
        <f t="shared" si="1"/>
        <v>1</v>
      </c>
      <c r="H19" s="67">
        <f>'7 А'!AX2</f>
        <v>0</v>
      </c>
      <c r="I19" s="67">
        <f>'7 Б'!AX2</f>
        <v>0</v>
      </c>
      <c r="J19" s="67" t="e">
        <f>#REF!</f>
        <v>#REF!</v>
      </c>
      <c r="K19" s="67" t="e">
        <f>#REF!</f>
        <v>#REF!</v>
      </c>
      <c r="L19" s="69">
        <f>'1'!U141</f>
        <v>0</v>
      </c>
    </row>
    <row r="20" spans="1:12">
      <c r="A20" s="42">
        <v>18</v>
      </c>
      <c r="B20" s="47"/>
      <c r="C20" s="48">
        <f>'1'!V1</f>
        <v>0</v>
      </c>
      <c r="D20" s="66"/>
      <c r="E20" s="67"/>
      <c r="F20" s="67"/>
      <c r="G20" s="45">
        <f t="shared" si="1"/>
        <v>1</v>
      </c>
      <c r="H20" s="67">
        <f>'7 А'!AY2</f>
        <v>0</v>
      </c>
      <c r="I20" s="67">
        <f>'7 Б'!AY2</f>
        <v>0</v>
      </c>
      <c r="J20" s="67" t="e">
        <f>#REF!</f>
        <v>#REF!</v>
      </c>
      <c r="K20" s="67" t="e">
        <f>#REF!</f>
        <v>#REF!</v>
      </c>
      <c r="L20" s="69">
        <f>'1'!V141</f>
        <v>0</v>
      </c>
    </row>
    <row r="21" spans="1:12">
      <c r="A21" s="42">
        <v>19</v>
      </c>
      <c r="B21" s="47"/>
      <c r="C21" s="48">
        <f>'1'!W1</f>
        <v>0</v>
      </c>
      <c r="D21" s="66"/>
      <c r="E21" s="67"/>
      <c r="F21" s="67"/>
      <c r="G21" s="45">
        <f t="shared" si="1"/>
        <v>1</v>
      </c>
      <c r="H21" s="67">
        <f>'7 А'!AZ2</f>
        <v>0</v>
      </c>
      <c r="I21" s="67">
        <f>'7 Б'!AZ2</f>
        <v>0</v>
      </c>
      <c r="J21" s="67" t="e">
        <f>#REF!</f>
        <v>#REF!</v>
      </c>
      <c r="K21" s="67" t="e">
        <f>#REF!</f>
        <v>#REF!</v>
      </c>
      <c r="L21" s="69">
        <f>'1'!W141</f>
        <v>0</v>
      </c>
    </row>
    <row r="22" spans="1:12">
      <c r="A22" s="42">
        <v>20</v>
      </c>
      <c r="B22" s="47"/>
      <c r="C22" s="48">
        <f>'1'!X1</f>
        <v>0</v>
      </c>
      <c r="D22" s="66"/>
      <c r="E22" s="67"/>
      <c r="F22" s="67"/>
      <c r="G22" s="45">
        <f t="shared" si="1"/>
        <v>1</v>
      </c>
      <c r="H22" s="67">
        <f>'7 А'!BA2</f>
        <v>0</v>
      </c>
      <c r="I22" s="67">
        <f>'7 Б'!BA2</f>
        <v>0</v>
      </c>
      <c r="J22" s="67" t="e">
        <f>#REF!</f>
        <v>#REF!</v>
      </c>
      <c r="K22" s="67" t="e">
        <f>#REF!</f>
        <v>#REF!</v>
      </c>
      <c r="L22" s="69">
        <f>'1'!X141</f>
        <v>0</v>
      </c>
    </row>
    <row r="23" spans="1:12">
      <c r="A23" s="42">
        <v>21</v>
      </c>
      <c r="B23" s="47"/>
      <c r="C23" s="48">
        <f>'1'!Y1</f>
        <v>0</v>
      </c>
      <c r="D23" s="66"/>
      <c r="E23" s="67"/>
      <c r="F23" s="67"/>
      <c r="G23" s="45">
        <f t="shared" si="1"/>
        <v>1</v>
      </c>
      <c r="H23" s="67">
        <f>'7 А'!BB2</f>
        <v>0</v>
      </c>
      <c r="I23" s="67">
        <f>'7 Б'!BB2</f>
        <v>0</v>
      </c>
      <c r="J23" s="67" t="e">
        <f>#REF!</f>
        <v>#REF!</v>
      </c>
      <c r="K23" s="67" t="e">
        <f>#REF!</f>
        <v>#REF!</v>
      </c>
      <c r="L23" s="69">
        <f>'1'!Y141</f>
        <v>0</v>
      </c>
    </row>
    <row r="24" spans="1:12">
      <c r="A24" s="42">
        <v>22</v>
      </c>
      <c r="B24" s="47"/>
      <c r="C24" s="48">
        <f>'1'!Z1</f>
        <v>0</v>
      </c>
      <c r="D24" s="66"/>
      <c r="E24" s="67"/>
      <c r="F24" s="67"/>
      <c r="G24" s="45">
        <f t="shared" si="1"/>
        <v>1</v>
      </c>
      <c r="H24" s="67">
        <f>'7 А'!BC2</f>
        <v>0</v>
      </c>
      <c r="I24" s="67">
        <f>'7 Б'!BC2</f>
        <v>0</v>
      </c>
      <c r="J24" s="67" t="e">
        <f>#REF!</f>
        <v>#REF!</v>
      </c>
      <c r="K24" s="67" t="e">
        <f>#REF!</f>
        <v>#REF!</v>
      </c>
      <c r="L24" s="69">
        <f>'1'!Z141</f>
        <v>0</v>
      </c>
    </row>
    <row r="25" spans="1:12">
      <c r="A25" s="42">
        <v>23</v>
      </c>
      <c r="B25" s="47"/>
      <c r="C25" s="48">
        <f>'1'!AA1</f>
        <v>0</v>
      </c>
      <c r="D25" s="66"/>
      <c r="E25" s="67"/>
      <c r="F25" s="67"/>
      <c r="G25" s="45">
        <f t="shared" si="1"/>
        <v>1</v>
      </c>
      <c r="H25" s="67">
        <f>'7 А'!BD2</f>
        <v>0</v>
      </c>
      <c r="I25" s="67">
        <f>'7 Б'!BD2</f>
        <v>0</v>
      </c>
      <c r="J25" s="67" t="e">
        <f>#REF!</f>
        <v>#REF!</v>
      </c>
      <c r="K25" s="67" t="e">
        <f>#REF!</f>
        <v>#REF!</v>
      </c>
      <c r="L25" s="69">
        <f>'1'!AA141</f>
        <v>0</v>
      </c>
    </row>
    <row r="26" spans="1:12">
      <c r="A26" s="42">
        <v>24</v>
      </c>
      <c r="B26" s="47"/>
      <c r="C26" s="48">
        <f>'1'!AB1</f>
        <v>0</v>
      </c>
      <c r="D26" s="66"/>
      <c r="E26" s="67"/>
      <c r="F26" s="67"/>
      <c r="G26" s="45">
        <f t="shared" si="1"/>
        <v>1</v>
      </c>
      <c r="H26" s="67">
        <f>'7 А'!BE2</f>
        <v>0</v>
      </c>
      <c r="I26" s="67">
        <f>'7 Б'!BE2</f>
        <v>0</v>
      </c>
      <c r="J26" s="67" t="e">
        <f>#REF!</f>
        <v>#REF!</v>
      </c>
      <c r="K26" s="67" t="e">
        <f>#REF!</f>
        <v>#REF!</v>
      </c>
      <c r="L26" s="69">
        <f>'1'!AB141</f>
        <v>0</v>
      </c>
    </row>
    <row r="27" spans="1:12">
      <c r="A27" s="42">
        <v>25</v>
      </c>
      <c r="B27" s="47"/>
      <c r="C27" s="48">
        <f>'1'!AC1</f>
        <v>0</v>
      </c>
      <c r="D27" s="66"/>
      <c r="E27" s="67"/>
      <c r="F27" s="67"/>
      <c r="G27" s="45">
        <f t="shared" si="1"/>
        <v>1</v>
      </c>
      <c r="H27" s="67">
        <f>'7 А'!BF2</f>
        <v>0</v>
      </c>
      <c r="I27" s="67">
        <f>'7 Б'!BF2</f>
        <v>0</v>
      </c>
      <c r="J27" s="67" t="e">
        <f>#REF!</f>
        <v>#REF!</v>
      </c>
      <c r="K27" s="67" t="e">
        <f>#REF!</f>
        <v>#REF!</v>
      </c>
      <c r="L27" s="69">
        <f>'1'!AC141</f>
        <v>0</v>
      </c>
    </row>
  </sheetData>
  <mergeCells count="1"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4"/>
  <sheetViews>
    <sheetView topLeftCell="E7" zoomScale="70" zoomScaleNormal="70" workbookViewId="0">
      <selection activeCell="AM2" sqref="AM2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35</v>
      </c>
      <c r="E1" s="4">
        <v>5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5</v>
      </c>
      <c r="L1" s="4">
        <v>5</v>
      </c>
      <c r="M1" s="4">
        <v>5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30</v>
      </c>
      <c r="AH1" s="79">
        <v>13</v>
      </c>
      <c r="BG1" s="109" t="s">
        <v>10</v>
      </c>
      <c r="BH1" s="111"/>
    </row>
    <row r="2" spans="1:60">
      <c r="AH2" s="2">
        <v>2</v>
      </c>
      <c r="AI2" s="2">
        <f t="shared" ref="AH2:BF2" si="0">COUNTIF(F6:F24,F1)</f>
        <v>5</v>
      </c>
      <c r="AJ2" s="2">
        <f t="shared" si="0"/>
        <v>12</v>
      </c>
      <c r="AK2" s="2">
        <f t="shared" si="0"/>
        <v>6</v>
      </c>
      <c r="AL2" s="2">
        <f t="shared" si="0"/>
        <v>2</v>
      </c>
      <c r="AM2" s="2">
        <f t="shared" si="0"/>
        <v>5</v>
      </c>
      <c r="AN2" s="2">
        <f t="shared" si="0"/>
        <v>2</v>
      </c>
      <c r="AO2" s="2">
        <f t="shared" si="0"/>
        <v>1</v>
      </c>
      <c r="AP2" s="2">
        <f t="shared" si="0"/>
        <v>1</v>
      </c>
      <c r="AQ2" s="2"/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  <c r="AX2" s="2">
        <f t="shared" si="0"/>
        <v>0</v>
      </c>
      <c r="AY2" s="2">
        <f t="shared" si="0"/>
        <v>0</v>
      </c>
      <c r="AZ2" s="2">
        <f t="shared" si="0"/>
        <v>0</v>
      </c>
      <c r="BA2" s="2">
        <f t="shared" si="0"/>
        <v>0</v>
      </c>
      <c r="BB2" s="2">
        <f t="shared" si="0"/>
        <v>0</v>
      </c>
      <c r="BC2" s="2">
        <f t="shared" si="0"/>
        <v>0</v>
      </c>
      <c r="BD2" s="2">
        <f t="shared" si="0"/>
        <v>0</v>
      </c>
      <c r="BE2" s="2">
        <f t="shared" si="0"/>
        <v>0</v>
      </c>
      <c r="BF2" s="2">
        <f t="shared" si="0"/>
        <v>0</v>
      </c>
      <c r="BG2" s="109" t="s">
        <v>11</v>
      </c>
      <c r="BH2" s="111"/>
    </row>
    <row r="3" spans="1:60">
      <c r="A3" s="99" t="s">
        <v>0</v>
      </c>
      <c r="B3" s="99" t="s">
        <v>1</v>
      </c>
      <c r="C3" s="99" t="s">
        <v>3</v>
      </c>
      <c r="D3" s="99" t="s">
        <v>36</v>
      </c>
      <c r="E3" s="102" t="s">
        <v>6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D3" s="96" t="s">
        <v>4</v>
      </c>
      <c r="AE3" s="96" t="s">
        <v>5</v>
      </c>
      <c r="AF3" s="99" t="s">
        <v>7</v>
      </c>
      <c r="AH3" s="2">
        <f t="shared" ref="AH3:AR3" si="1">$AH$1-AH2-AH5-AH4</f>
        <v>11</v>
      </c>
      <c r="AI3" s="2">
        <f t="shared" si="1"/>
        <v>7</v>
      </c>
      <c r="AJ3" s="2">
        <f t="shared" si="1"/>
        <v>0</v>
      </c>
      <c r="AK3" s="2">
        <f t="shared" si="1"/>
        <v>6</v>
      </c>
      <c r="AL3" s="2">
        <f t="shared" si="1"/>
        <v>9</v>
      </c>
      <c r="AM3" s="2">
        <f t="shared" si="1"/>
        <v>7</v>
      </c>
      <c r="AN3" s="2">
        <f t="shared" si="1"/>
        <v>11</v>
      </c>
      <c r="AO3" s="2">
        <f t="shared" si="1"/>
        <v>12</v>
      </c>
      <c r="AP3" s="2">
        <f t="shared" si="1"/>
        <v>12</v>
      </c>
      <c r="AQ3" s="2"/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109" t="s">
        <v>12</v>
      </c>
      <c r="BH3" s="111"/>
    </row>
    <row r="4" spans="1:60" ht="15.75" thickBot="1">
      <c r="A4" s="100"/>
      <c r="B4" s="100"/>
      <c r="C4" s="100"/>
      <c r="D4" s="100"/>
      <c r="E4" s="85" t="s">
        <v>84</v>
      </c>
      <c r="F4" s="86" t="s">
        <v>85</v>
      </c>
      <c r="G4" s="86" t="s">
        <v>86</v>
      </c>
      <c r="H4" s="86" t="s">
        <v>87</v>
      </c>
      <c r="I4" s="86" t="s">
        <v>88</v>
      </c>
      <c r="J4" s="86" t="s">
        <v>89</v>
      </c>
      <c r="K4" s="86" t="s">
        <v>90</v>
      </c>
      <c r="L4" s="86" t="s">
        <v>91</v>
      </c>
      <c r="M4" s="86" t="s">
        <v>92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7"/>
      <c r="AE4" s="97"/>
      <c r="AF4" s="100"/>
      <c r="AH4" s="2">
        <f t="shared" ref="AH4:BF4" si="2">COUNTIF(E6:E24,"=N  ")</f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/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0</v>
      </c>
      <c r="AV4" s="2">
        <f t="shared" si="2"/>
        <v>0</v>
      </c>
      <c r="AW4" s="2">
        <f t="shared" si="2"/>
        <v>0</v>
      </c>
      <c r="AX4" s="2">
        <f t="shared" si="2"/>
        <v>0</v>
      </c>
      <c r="AY4" s="2">
        <f t="shared" si="2"/>
        <v>0</v>
      </c>
      <c r="AZ4" s="2">
        <f t="shared" si="2"/>
        <v>0</v>
      </c>
      <c r="BA4" s="2">
        <f t="shared" si="2"/>
        <v>0</v>
      </c>
      <c r="BB4" s="2">
        <f t="shared" si="2"/>
        <v>0</v>
      </c>
      <c r="BC4" s="2">
        <f t="shared" si="2"/>
        <v>0</v>
      </c>
      <c r="BD4" s="2">
        <f t="shared" si="2"/>
        <v>0</v>
      </c>
      <c r="BE4" s="2">
        <f t="shared" si="2"/>
        <v>0</v>
      </c>
      <c r="BF4" s="2">
        <f t="shared" si="2"/>
        <v>0</v>
      </c>
      <c r="BG4" s="109" t="s">
        <v>9</v>
      </c>
      <c r="BH4" s="111"/>
    </row>
    <row r="5" spans="1:60" ht="15.75" thickBot="1">
      <c r="A5" s="101"/>
      <c r="B5" s="101"/>
      <c r="C5" s="101"/>
      <c r="D5" s="10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8"/>
      <c r="AE5" s="98"/>
      <c r="AF5" s="101"/>
      <c r="AH5" s="2">
        <f t="shared" ref="AH5:BF5" si="3">COUNTIF(E6:E24,"=0")</f>
        <v>0</v>
      </c>
      <c r="AI5" s="2">
        <v>1</v>
      </c>
      <c r="AJ5" s="2">
        <f t="shared" si="3"/>
        <v>1</v>
      </c>
      <c r="AK5" s="2">
        <f t="shared" si="3"/>
        <v>1</v>
      </c>
      <c r="AL5" s="2">
        <f t="shared" si="3"/>
        <v>2</v>
      </c>
      <c r="AM5" s="2">
        <f t="shared" si="3"/>
        <v>1</v>
      </c>
      <c r="AN5" s="2">
        <f t="shared" si="3"/>
        <v>0</v>
      </c>
      <c r="AO5" s="2">
        <f t="shared" si="3"/>
        <v>0</v>
      </c>
      <c r="AP5" s="2">
        <f t="shared" si="3"/>
        <v>0</v>
      </c>
      <c r="AQ5" s="2"/>
      <c r="AR5" s="2">
        <f t="shared" si="3"/>
        <v>0</v>
      </c>
      <c r="AS5" s="2">
        <f t="shared" si="3"/>
        <v>0</v>
      </c>
      <c r="AT5" s="2">
        <f t="shared" si="3"/>
        <v>0</v>
      </c>
      <c r="AU5" s="2">
        <f t="shared" si="3"/>
        <v>0</v>
      </c>
      <c r="AV5" s="2">
        <f t="shared" si="3"/>
        <v>0</v>
      </c>
      <c r="AW5" s="2">
        <f t="shared" si="3"/>
        <v>0</v>
      </c>
      <c r="AX5" s="2">
        <f t="shared" si="3"/>
        <v>0</v>
      </c>
      <c r="AY5" s="2">
        <f t="shared" si="3"/>
        <v>0</v>
      </c>
      <c r="AZ5" s="2">
        <f t="shared" si="3"/>
        <v>0</v>
      </c>
      <c r="BA5" s="2">
        <f t="shared" si="3"/>
        <v>0</v>
      </c>
      <c r="BB5" s="2">
        <f t="shared" si="3"/>
        <v>0</v>
      </c>
      <c r="BC5" s="2">
        <f t="shared" si="3"/>
        <v>0</v>
      </c>
      <c r="BD5" s="2">
        <f t="shared" si="3"/>
        <v>0</v>
      </c>
      <c r="BE5" s="2">
        <f t="shared" si="3"/>
        <v>0</v>
      </c>
      <c r="BF5" s="2">
        <f t="shared" si="3"/>
        <v>0</v>
      </c>
      <c r="BG5" s="109" t="s">
        <v>8</v>
      </c>
      <c r="BH5" s="111"/>
    </row>
    <row r="6" spans="1:60" ht="30.75" thickBot="1">
      <c r="A6" s="1">
        <v>1</v>
      </c>
      <c r="B6" s="81" t="s">
        <v>56</v>
      </c>
      <c r="C6" s="82">
        <v>1</v>
      </c>
      <c r="D6" s="2" t="s">
        <v>93</v>
      </c>
      <c r="E6" s="91">
        <v>3</v>
      </c>
      <c r="F6" s="91">
        <v>2</v>
      </c>
      <c r="G6" s="91">
        <v>2</v>
      </c>
      <c r="H6" s="91">
        <v>2</v>
      </c>
      <c r="I6" s="91">
        <v>1</v>
      </c>
      <c r="J6" s="91">
        <v>1</v>
      </c>
      <c r="K6" s="91">
        <v>3</v>
      </c>
      <c r="L6" s="91">
        <v>3</v>
      </c>
      <c r="M6" s="91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91">
        <v>18</v>
      </c>
      <c r="AE6" s="91">
        <v>3</v>
      </c>
      <c r="AF6" s="6">
        <v>60</v>
      </c>
    </row>
    <row r="7" spans="1:60" ht="30.75" thickBot="1">
      <c r="A7" s="1">
        <v>2</v>
      </c>
      <c r="B7" s="83" t="s">
        <v>57</v>
      </c>
      <c r="C7" s="84">
        <v>2</v>
      </c>
      <c r="D7" s="2" t="s">
        <v>93</v>
      </c>
      <c r="E7" s="91">
        <v>5</v>
      </c>
      <c r="F7" s="91">
        <v>1</v>
      </c>
      <c r="G7" s="91">
        <v>2</v>
      </c>
      <c r="H7" s="91">
        <v>2</v>
      </c>
      <c r="I7" s="91">
        <v>2</v>
      </c>
      <c r="J7" s="91">
        <v>2</v>
      </c>
      <c r="K7" s="91">
        <v>5</v>
      </c>
      <c r="L7" s="91">
        <v>5</v>
      </c>
      <c r="M7" s="91"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91">
        <v>27</v>
      </c>
      <c r="AE7" s="91">
        <v>5</v>
      </c>
      <c r="AF7" s="6">
        <v>90</v>
      </c>
      <c r="AH7" s="73" t="s">
        <v>13</v>
      </c>
      <c r="AI7" s="14">
        <f>COUNTIF(AE6:AE24,"=2")</f>
        <v>0</v>
      </c>
      <c r="AJ7" s="15">
        <f>AI7/$AH$1*100</f>
        <v>0</v>
      </c>
    </row>
    <row r="8" spans="1:60" ht="30.75" thickBot="1">
      <c r="A8" s="1">
        <v>3</v>
      </c>
      <c r="B8" s="83" t="s">
        <v>58</v>
      </c>
      <c r="C8" s="84">
        <v>1</v>
      </c>
      <c r="D8" s="2" t="s">
        <v>93</v>
      </c>
      <c r="E8" s="91">
        <v>3</v>
      </c>
      <c r="F8" s="91">
        <v>0</v>
      </c>
      <c r="G8" s="91">
        <v>2</v>
      </c>
      <c r="H8" s="91">
        <v>1</v>
      </c>
      <c r="I8" s="91">
        <v>1</v>
      </c>
      <c r="J8" s="91">
        <v>1</v>
      </c>
      <c r="K8" s="91">
        <v>2</v>
      </c>
      <c r="L8" s="91">
        <v>1</v>
      </c>
      <c r="M8" s="91">
        <v>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91">
        <v>13</v>
      </c>
      <c r="AE8" s="91">
        <v>3</v>
      </c>
      <c r="AF8" s="6">
        <v>43.3</v>
      </c>
      <c r="AH8" s="74" t="s">
        <v>14</v>
      </c>
      <c r="AI8" s="8">
        <f>COUNTIF(AE6:AE24,"=3")</f>
        <v>8</v>
      </c>
      <c r="AJ8" s="13">
        <f>AI8/$AH$1*100</f>
        <v>61.53846153846154</v>
      </c>
    </row>
    <row r="9" spans="1:60" ht="30.75" thickBot="1">
      <c r="A9" s="1">
        <v>4</v>
      </c>
      <c r="B9" s="83" t="s">
        <v>59</v>
      </c>
      <c r="C9" s="84">
        <v>2</v>
      </c>
      <c r="D9" s="2" t="s">
        <v>93</v>
      </c>
      <c r="E9" s="91">
        <v>2</v>
      </c>
      <c r="F9" s="91">
        <v>1</v>
      </c>
      <c r="G9" s="91">
        <v>2</v>
      </c>
      <c r="H9" s="91">
        <v>1</v>
      </c>
      <c r="I9" s="91">
        <v>1</v>
      </c>
      <c r="J9" s="91">
        <v>1</v>
      </c>
      <c r="K9" s="91">
        <v>2</v>
      </c>
      <c r="L9" s="91">
        <v>2</v>
      </c>
      <c r="M9" s="91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91">
        <v>13</v>
      </c>
      <c r="AE9" s="91">
        <v>3</v>
      </c>
      <c r="AF9" s="6">
        <v>43.3</v>
      </c>
      <c r="AH9" s="75" t="s">
        <v>15</v>
      </c>
      <c r="AI9" s="11">
        <f>COUNTIF(AE6:AE24,"=4")</f>
        <v>3</v>
      </c>
      <c r="AJ9" s="12">
        <f>AI9/$AH$1*100</f>
        <v>23.076923076923077</v>
      </c>
    </row>
    <row r="10" spans="1:60" ht="30.75" thickBot="1">
      <c r="A10" s="1">
        <v>5</v>
      </c>
      <c r="B10" s="83" t="s">
        <v>60</v>
      </c>
      <c r="C10" s="84">
        <v>1</v>
      </c>
      <c r="D10" s="2" t="s">
        <v>93</v>
      </c>
      <c r="E10" s="91">
        <v>3</v>
      </c>
      <c r="F10" s="91">
        <v>2</v>
      </c>
      <c r="G10" s="91">
        <v>2</v>
      </c>
      <c r="H10" s="91">
        <v>2</v>
      </c>
      <c r="I10" s="91">
        <v>1</v>
      </c>
      <c r="J10" s="91">
        <v>2</v>
      </c>
      <c r="K10" s="91">
        <v>4</v>
      </c>
      <c r="L10" s="91">
        <v>3</v>
      </c>
      <c r="M10" s="91">
        <v>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91">
        <v>21</v>
      </c>
      <c r="AE10" s="91">
        <v>4</v>
      </c>
      <c r="AF10" s="6">
        <v>70</v>
      </c>
      <c r="AH10" s="76" t="s">
        <v>16</v>
      </c>
      <c r="AI10" s="9">
        <f>COUNTIF(AE6:AE24,"=5")</f>
        <v>2</v>
      </c>
      <c r="AJ10" s="10">
        <f>AI10/$AH$1*100</f>
        <v>15.384615384615385</v>
      </c>
    </row>
    <row r="11" spans="1:60" ht="30.75" thickBot="1">
      <c r="A11" s="1">
        <v>6</v>
      </c>
      <c r="B11" s="83" t="s">
        <v>61</v>
      </c>
      <c r="C11" s="84">
        <v>2</v>
      </c>
      <c r="D11" s="2" t="s">
        <v>93</v>
      </c>
      <c r="E11" s="91">
        <v>2</v>
      </c>
      <c r="F11" s="91">
        <v>2</v>
      </c>
      <c r="G11" s="91">
        <v>2</v>
      </c>
      <c r="H11" s="91">
        <v>1</v>
      </c>
      <c r="I11" s="91">
        <v>1</v>
      </c>
      <c r="J11" s="91">
        <v>1</v>
      </c>
      <c r="K11" s="91">
        <v>2</v>
      </c>
      <c r="L11" s="91">
        <v>2</v>
      </c>
      <c r="M11" s="91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91">
        <v>14</v>
      </c>
      <c r="AE11" s="91">
        <v>3</v>
      </c>
      <c r="AF11" s="6">
        <v>46.7</v>
      </c>
    </row>
    <row r="12" spans="1:60" ht="30.75" thickBot="1">
      <c r="A12" s="1">
        <v>7</v>
      </c>
      <c r="B12" s="83" t="s">
        <v>62</v>
      </c>
      <c r="C12" s="84">
        <v>1</v>
      </c>
      <c r="D12" s="2" t="s">
        <v>93</v>
      </c>
      <c r="E12" s="91">
        <v>3</v>
      </c>
      <c r="F12" s="91">
        <v>1</v>
      </c>
      <c r="G12" s="91">
        <v>2</v>
      </c>
      <c r="H12" s="91">
        <v>1</v>
      </c>
      <c r="I12" s="91">
        <v>1</v>
      </c>
      <c r="J12" s="91">
        <v>2</v>
      </c>
      <c r="K12" s="91">
        <v>2</v>
      </c>
      <c r="L12" s="91">
        <v>1</v>
      </c>
      <c r="M12" s="91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91">
        <v>15</v>
      </c>
      <c r="AE12" s="91">
        <v>3</v>
      </c>
      <c r="AF12" s="6">
        <v>50</v>
      </c>
      <c r="AH12" s="93" t="s">
        <v>53</v>
      </c>
      <c r="AI12" s="93"/>
      <c r="AJ12" s="72">
        <f>COUNTIF(AF6:AF24,100)</f>
        <v>0</v>
      </c>
    </row>
    <row r="13" spans="1:60" ht="30.75" thickBot="1">
      <c r="A13" s="1">
        <v>8</v>
      </c>
      <c r="B13" s="83" t="s">
        <v>63</v>
      </c>
      <c r="C13" s="84">
        <v>2</v>
      </c>
      <c r="D13" s="2" t="s">
        <v>93</v>
      </c>
      <c r="E13" s="91">
        <v>4</v>
      </c>
      <c r="F13" s="91">
        <v>1</v>
      </c>
      <c r="G13" s="91">
        <v>2</v>
      </c>
      <c r="H13" s="91">
        <v>2</v>
      </c>
      <c r="I13" s="91">
        <v>1</v>
      </c>
      <c r="J13" s="91">
        <v>2</v>
      </c>
      <c r="K13" s="91">
        <v>4</v>
      </c>
      <c r="L13" s="91">
        <v>2</v>
      </c>
      <c r="M13" s="91">
        <v>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91">
        <v>21</v>
      </c>
      <c r="AE13" s="91">
        <v>4</v>
      </c>
      <c r="AF13" s="6">
        <v>70</v>
      </c>
      <c r="AH13" s="94" t="s">
        <v>17</v>
      </c>
      <c r="AI13" s="95"/>
      <c r="AJ13" s="7">
        <f>SUM(AI8:AI10)/$AH$1*100</f>
        <v>100</v>
      </c>
    </row>
    <row r="14" spans="1:60" ht="30.75" thickBot="1">
      <c r="A14" s="1">
        <v>9</v>
      </c>
      <c r="B14" s="83" t="s">
        <v>64</v>
      </c>
      <c r="C14" s="84">
        <v>1</v>
      </c>
      <c r="D14" s="2" t="s">
        <v>93</v>
      </c>
      <c r="E14" s="91">
        <v>4</v>
      </c>
      <c r="F14" s="91">
        <v>1</v>
      </c>
      <c r="G14" s="91">
        <v>2</v>
      </c>
      <c r="H14" s="91">
        <v>2</v>
      </c>
      <c r="I14" s="91">
        <v>1</v>
      </c>
      <c r="J14" s="91">
        <v>1</v>
      </c>
      <c r="K14" s="91">
        <v>4</v>
      </c>
      <c r="L14" s="91">
        <v>3</v>
      </c>
      <c r="M14" s="91"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91">
        <v>21</v>
      </c>
      <c r="AE14" s="91">
        <v>4</v>
      </c>
      <c r="AF14" s="6">
        <v>70</v>
      </c>
      <c r="AH14" s="94" t="s">
        <v>31</v>
      </c>
      <c r="AI14" s="95"/>
      <c r="AJ14" s="7">
        <f>SUM(AI9:AI10)/$AH$1*100</f>
        <v>38.461538461538467</v>
      </c>
    </row>
    <row r="15" spans="1:60" ht="30.75" thickBot="1">
      <c r="A15" s="1">
        <v>10</v>
      </c>
      <c r="B15" s="83" t="s">
        <v>65</v>
      </c>
      <c r="C15" s="84">
        <v>2</v>
      </c>
      <c r="D15" s="2" t="s">
        <v>93</v>
      </c>
      <c r="E15" s="91">
        <v>3</v>
      </c>
      <c r="F15" s="91">
        <v>1</v>
      </c>
      <c r="G15" s="91">
        <v>2</v>
      </c>
      <c r="H15" s="91">
        <v>1</v>
      </c>
      <c r="I15" s="91">
        <v>0</v>
      </c>
      <c r="J15" s="91">
        <v>1</v>
      </c>
      <c r="K15" s="91">
        <v>2</v>
      </c>
      <c r="L15" s="91">
        <v>3</v>
      </c>
      <c r="M15" s="91">
        <v>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91">
        <v>16</v>
      </c>
      <c r="AE15" s="91">
        <v>3</v>
      </c>
      <c r="AF15" s="6">
        <v>53.3</v>
      </c>
      <c r="AH15" s="94" t="s">
        <v>28</v>
      </c>
      <c r="AI15" s="95"/>
      <c r="AJ15" s="7">
        <f>AVERAGE(AD6:AD24)</f>
        <v>18.23076923076923</v>
      </c>
    </row>
    <row r="16" spans="1:60" ht="30.75" thickBot="1">
      <c r="A16" s="1">
        <v>11</v>
      </c>
      <c r="B16" s="83" t="s">
        <v>66</v>
      </c>
      <c r="C16" s="84">
        <v>1</v>
      </c>
      <c r="D16" s="2" t="s">
        <v>93</v>
      </c>
      <c r="E16" s="91">
        <v>3</v>
      </c>
      <c r="F16" s="91">
        <v>2</v>
      </c>
      <c r="G16" s="91">
        <v>2</v>
      </c>
      <c r="H16" s="91">
        <v>1</v>
      </c>
      <c r="I16" s="91">
        <v>1</v>
      </c>
      <c r="J16" s="91">
        <v>1</v>
      </c>
      <c r="K16" s="91">
        <v>3</v>
      </c>
      <c r="L16" s="91">
        <v>3</v>
      </c>
      <c r="M16" s="91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91">
        <v>17</v>
      </c>
      <c r="AE16" s="91">
        <v>3</v>
      </c>
      <c r="AF16" s="6">
        <v>56.7</v>
      </c>
      <c r="AH16" s="94" t="s">
        <v>18</v>
      </c>
      <c r="AI16" s="95"/>
      <c r="AJ16" s="7">
        <f>AVERAGE(AE6:AE24)</f>
        <v>3.5384615384615383</v>
      </c>
    </row>
    <row r="17" spans="1:37" ht="45.75" thickBot="1">
      <c r="A17" s="1">
        <v>12</v>
      </c>
      <c r="B17" s="83" t="s">
        <v>67</v>
      </c>
      <c r="C17" s="84">
        <v>2</v>
      </c>
      <c r="D17" s="2" t="s">
        <v>93</v>
      </c>
      <c r="E17" s="91">
        <v>5</v>
      </c>
      <c r="F17" s="91">
        <v>2</v>
      </c>
      <c r="G17" s="91">
        <v>2</v>
      </c>
      <c r="H17" s="91">
        <v>2</v>
      </c>
      <c r="I17" s="91">
        <v>2</v>
      </c>
      <c r="J17" s="91">
        <v>2</v>
      </c>
      <c r="K17" s="91">
        <v>5</v>
      </c>
      <c r="L17" s="91">
        <v>3</v>
      </c>
      <c r="M17" s="91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91">
        <v>28</v>
      </c>
      <c r="AE17" s="91">
        <v>5</v>
      </c>
      <c r="AF17" s="6">
        <v>93.3</v>
      </c>
      <c r="AH17" s="94" t="s">
        <v>54</v>
      </c>
      <c r="AI17" s="95"/>
      <c r="AJ17" s="7">
        <v>60.9</v>
      </c>
    </row>
    <row r="18" spans="1:37" ht="30.75" thickBot="1">
      <c r="A18" s="1">
        <v>13</v>
      </c>
      <c r="B18" s="83" t="s">
        <v>68</v>
      </c>
      <c r="C18" s="84">
        <v>1</v>
      </c>
      <c r="D18" s="2" t="s">
        <v>93</v>
      </c>
      <c r="E18" s="91">
        <v>3</v>
      </c>
      <c r="F18" s="91">
        <v>1</v>
      </c>
      <c r="G18" s="91">
        <v>0</v>
      </c>
      <c r="H18" s="91">
        <v>0</v>
      </c>
      <c r="I18" s="91">
        <v>0</v>
      </c>
      <c r="J18" s="91">
        <v>0</v>
      </c>
      <c r="K18" s="91">
        <v>3</v>
      </c>
      <c r="L18" s="91">
        <v>3</v>
      </c>
      <c r="M18" s="91">
        <v>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91">
        <v>13</v>
      </c>
      <c r="AE18" s="91">
        <v>3</v>
      </c>
      <c r="AF18" s="6">
        <v>43.3</v>
      </c>
    </row>
    <row r="19" spans="1:37">
      <c r="A19" s="1">
        <v>14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9"/>
      <c r="AE19" s="2"/>
      <c r="AF19" s="6">
        <f t="shared" ref="AF19:AF24" si="4">AD19/$AF$1*100</f>
        <v>0</v>
      </c>
      <c r="AH19" s="105" t="s">
        <v>52</v>
      </c>
      <c r="AI19" s="106"/>
      <c r="AJ19" s="71" t="s">
        <v>51</v>
      </c>
      <c r="AK19" s="71" t="s">
        <v>50</v>
      </c>
    </row>
    <row r="20" spans="1:37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2"/>
      <c r="AF20" s="6">
        <f t="shared" si="4"/>
        <v>0</v>
      </c>
      <c r="AH20" s="109" t="s">
        <v>45</v>
      </c>
      <c r="AI20" s="110"/>
      <c r="AJ20" s="77">
        <f>COUNTIF(AF6:AF24,"&gt;=85")</f>
        <v>2</v>
      </c>
      <c r="AK20" s="77">
        <f>AJ20/AH1*100</f>
        <v>15.384615384615385</v>
      </c>
    </row>
    <row r="21" spans="1:37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2"/>
      <c r="AF21" s="6">
        <f t="shared" si="4"/>
        <v>0</v>
      </c>
      <c r="AH21" s="109" t="s">
        <v>46</v>
      </c>
      <c r="AI21" s="111"/>
      <c r="AJ21" s="77">
        <f>COUNTIF(AF6:AF24,"&gt;=75")-AJ20</f>
        <v>0</v>
      </c>
      <c r="AK21" s="77">
        <f>AJ21/AH1*100</f>
        <v>0</v>
      </c>
    </row>
    <row r="22" spans="1:37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2"/>
      <c r="AF22" s="6">
        <f t="shared" si="4"/>
        <v>0</v>
      </c>
      <c r="AH22" s="109" t="s">
        <v>47</v>
      </c>
      <c r="AI22" s="110"/>
      <c r="AJ22" s="77">
        <f>COUNTIF(AF6:AF24,"&gt;=65")-AJ21-AJ20</f>
        <v>3</v>
      </c>
      <c r="AK22" s="77">
        <f>AJ22/AH1*100</f>
        <v>23.076923076923077</v>
      </c>
    </row>
    <row r="23" spans="1:37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2"/>
      <c r="AF23" s="6">
        <f t="shared" si="4"/>
        <v>0</v>
      </c>
      <c r="AH23" s="109" t="s">
        <v>48</v>
      </c>
      <c r="AI23" s="110"/>
      <c r="AJ23" s="77">
        <f>COUNTIF(AF6:AF24,"&gt;=50")-AJ22-AJ21-AJ20</f>
        <v>4</v>
      </c>
      <c r="AK23" s="77">
        <f>AJ23/AH1*100</f>
        <v>30.76923076923077</v>
      </c>
    </row>
    <row r="24" spans="1:37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2"/>
      <c r="AF24" s="6">
        <f t="shared" si="4"/>
        <v>0</v>
      </c>
      <c r="AH24" s="109" t="s">
        <v>49</v>
      </c>
      <c r="AI24" s="110"/>
      <c r="AJ24" s="77">
        <f>COUNTIF(AF6:AF24,"&lt;50")</f>
        <v>10</v>
      </c>
      <c r="AK24" s="77">
        <f>AJ24/AH1*100</f>
        <v>76.923076923076934</v>
      </c>
    </row>
    <row r="25" spans="1:37">
      <c r="A25" s="1"/>
      <c r="B25" s="1"/>
      <c r="C25" s="2"/>
      <c r="D25" s="2"/>
      <c r="E25" s="7">
        <f>AVERAGE(E6:E18)/E1*100</f>
        <v>66.153846153846146</v>
      </c>
      <c r="F25" s="7">
        <f t="shared" ref="F25:L25" si="5">AVERAGE(F6:F24)/F1*100</f>
        <v>65.384615384615387</v>
      </c>
      <c r="G25" s="7">
        <f t="shared" si="5"/>
        <v>92.307692307692307</v>
      </c>
      <c r="H25" s="7">
        <f t="shared" si="5"/>
        <v>69.230769230769226</v>
      </c>
      <c r="I25" s="7">
        <f t="shared" si="5"/>
        <v>50</v>
      </c>
      <c r="J25" s="7">
        <f t="shared" si="5"/>
        <v>65.384615384615387</v>
      </c>
      <c r="K25" s="7">
        <f t="shared" si="5"/>
        <v>63.076923076923073</v>
      </c>
      <c r="L25" s="7">
        <f t="shared" si="5"/>
        <v>52.307692307692314</v>
      </c>
      <c r="M25" s="7">
        <f>AVERAGE(M6:M18)/M1*100</f>
        <v>46.153846153846153</v>
      </c>
      <c r="N25" s="7" t="e">
        <f t="shared" ref="N25:AC25" si="6">AVERAGE(N6:N24)/N1*100</f>
        <v>#DIV/0!</v>
      </c>
      <c r="O25" s="7" t="e">
        <f t="shared" si="6"/>
        <v>#DIV/0!</v>
      </c>
      <c r="P25" s="7" t="e">
        <f t="shared" si="6"/>
        <v>#DIV/0!</v>
      </c>
      <c r="Q25" s="7" t="e">
        <f t="shared" si="6"/>
        <v>#DIV/0!</v>
      </c>
      <c r="R25" s="7" t="e">
        <f t="shared" si="6"/>
        <v>#DIV/0!</v>
      </c>
      <c r="S25" s="7" t="e">
        <f t="shared" si="6"/>
        <v>#DIV/0!</v>
      </c>
      <c r="T25" s="7" t="e">
        <f t="shared" si="6"/>
        <v>#DIV/0!</v>
      </c>
      <c r="U25" s="7" t="e">
        <f t="shared" si="6"/>
        <v>#DIV/0!</v>
      </c>
      <c r="V25" s="7" t="e">
        <f t="shared" si="6"/>
        <v>#DIV/0!</v>
      </c>
      <c r="W25" s="7" t="e">
        <f t="shared" si="6"/>
        <v>#DIV/0!</v>
      </c>
      <c r="X25" s="7" t="e">
        <f t="shared" si="6"/>
        <v>#DIV/0!</v>
      </c>
      <c r="Y25" s="7" t="e">
        <f t="shared" si="6"/>
        <v>#DIV/0!</v>
      </c>
      <c r="Z25" s="7" t="e">
        <f t="shared" si="6"/>
        <v>#DIV/0!</v>
      </c>
      <c r="AA25" s="7" t="e">
        <f t="shared" si="6"/>
        <v>#DIV/0!</v>
      </c>
      <c r="AB25" s="7" t="e">
        <f t="shared" si="6"/>
        <v>#DIV/0!</v>
      </c>
      <c r="AC25" s="7" t="e">
        <f t="shared" si="6"/>
        <v>#DIV/0!</v>
      </c>
      <c r="AD25" s="36">
        <f>AVERAGE(AD6:AD24)</f>
        <v>18.23076923076923</v>
      </c>
      <c r="AE25" s="36">
        <f>AVERAGE(AE6:AE24)</f>
        <v>3.5384615384615383</v>
      </c>
      <c r="AF25" s="36">
        <v>60.9</v>
      </c>
      <c r="AH25" s="28"/>
      <c r="AI25" s="28"/>
      <c r="AJ25" s="28"/>
    </row>
    <row r="26" spans="1:37" s="28" customFormat="1">
      <c r="C26" s="37"/>
      <c r="D26" s="37"/>
      <c r="AD26" s="38"/>
      <c r="AE26" s="37"/>
      <c r="AH26"/>
      <c r="AI26"/>
      <c r="AJ26"/>
    </row>
    <row r="27" spans="1:37" ht="322.5" customHeight="1">
      <c r="E27" s="78" t="str">
        <f>'2'!B3</f>
        <v>1. 1. Аудирование с пониманием запрашиваемой информации в прослушанном тексте.</v>
      </c>
      <c r="F27" s="78" t="str">
        <f>'2'!B4</f>
        <v>2. 2. Осмысленное чтение текста вслух</v>
      </c>
      <c r="G27" s="78" t="str">
        <f>'2'!B5</f>
        <v>3K1. 3K1. Говорение: монологическое высказывание на основе плана и визуальной информации.</v>
      </c>
      <c r="H27" s="78" t="str">
        <f>'2'!B6</f>
        <v>3K2. 3K2. Говорение: монологическое высказывание на основе плана и визуальной информации.</v>
      </c>
      <c r="I27" s="78" t="str">
        <f>'2'!B7</f>
        <v>3K3. 3K3. Говорение: монологическое высказывание на основе плана и визуальной информации.</v>
      </c>
      <c r="J27" s="78" t="str">
        <f>'2'!B8</f>
        <v>3K4. 3K4. Говорение: монологическое высказывание на основе плана и визуальной информации.</v>
      </c>
      <c r="K27" s="78" t="e">
        <f>'2'!#REF!</f>
        <v>#REF!</v>
      </c>
      <c r="L27" s="78" t="str">
        <f>'2'!B9</f>
        <v>4. 4. Чтение с пониманием основного содержания прочитанного текста.</v>
      </c>
      <c r="M27" s="78" t="str">
        <f>'2'!B10</f>
        <v>5. 5. Навыки оперирования языковыми средствами в коммуникативнозначимом контексте: грамматические формы.</v>
      </c>
      <c r="N27" s="78" t="str">
        <f>'2'!B11</f>
        <v>6. 6. Навыки оперирования языковыми средствами в коммуникативнозначимом контексте: лексические единицы.</v>
      </c>
      <c r="O27" s="78">
        <f>'2'!B13</f>
        <v>0</v>
      </c>
      <c r="P27" s="78">
        <f>'2'!B14</f>
        <v>0</v>
      </c>
      <c r="Q27" s="78">
        <f>'2'!B15</f>
        <v>0</v>
      </c>
      <c r="R27" s="78">
        <f>'2'!B16</f>
        <v>0</v>
      </c>
      <c r="S27" s="78">
        <f>'2'!B17</f>
        <v>0</v>
      </c>
      <c r="T27" s="78">
        <f>'2'!B18</f>
        <v>0</v>
      </c>
      <c r="U27" s="78">
        <f>'2'!B19</f>
        <v>0</v>
      </c>
      <c r="V27" s="78">
        <f>'2'!B20</f>
        <v>0</v>
      </c>
      <c r="W27" s="78">
        <f>'2'!B21</f>
        <v>0</v>
      </c>
      <c r="X27" s="78">
        <f>'2'!B22</f>
        <v>0</v>
      </c>
      <c r="Y27" s="78">
        <f>'2'!B23</f>
        <v>0</v>
      </c>
      <c r="Z27" s="78">
        <f>'2'!B24</f>
        <v>0</v>
      </c>
      <c r="AA27" s="78">
        <f>'2'!B25</f>
        <v>0</v>
      </c>
      <c r="AB27" s="78">
        <f>'2'!B26</f>
        <v>0</v>
      </c>
      <c r="AC27" s="78">
        <f>'2'!B27</f>
        <v>0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9" spans="3:4">
      <c r="C39"/>
      <c r="D39"/>
    </row>
    <row r="40" spans="3:4">
      <c r="C40"/>
      <c r="D40"/>
    </row>
    <row r="42" spans="3:4">
      <c r="C42"/>
      <c r="D42"/>
    </row>
    <row r="43" spans="3:4">
      <c r="C43"/>
      <c r="D43"/>
    </row>
    <row r="44" spans="3:4">
      <c r="C44"/>
      <c r="D44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BG1:BH1"/>
    <mergeCell ref="BG2:BH2"/>
    <mergeCell ref="BG3:BH3"/>
    <mergeCell ref="BG4:BH4"/>
    <mergeCell ref="BG5:BH5"/>
    <mergeCell ref="AH19:AI19"/>
    <mergeCell ref="AH20:AI20"/>
    <mergeCell ref="AH22:AI22"/>
    <mergeCell ref="AH23:AI23"/>
    <mergeCell ref="AH24:AI24"/>
    <mergeCell ref="AH21:AI21"/>
  </mergeCells>
  <conditionalFormatting sqref="AE6:AE24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25:AC25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AE6:AE18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8"/>
  <sheetViews>
    <sheetView topLeftCell="A4" zoomScale="70" zoomScaleNormal="70" workbookViewId="0">
      <selection activeCell="AM2" sqref="AM2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35</v>
      </c>
      <c r="E1" s="4">
        <f>'1'!E1</f>
        <v>5</v>
      </c>
      <c r="F1" s="4">
        <f>'1'!F1</f>
        <v>2</v>
      </c>
      <c r="G1" s="4">
        <f>'1'!G1</f>
        <v>2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5</v>
      </c>
      <c r="L1" s="4">
        <f>'1'!L1</f>
        <v>5</v>
      </c>
      <c r="M1" s="4">
        <f>'1'!M1</f>
        <v>5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30</v>
      </c>
      <c r="AH1" s="79">
        <v>15</v>
      </c>
      <c r="BG1" s="109" t="s">
        <v>10</v>
      </c>
      <c r="BH1" s="111"/>
    </row>
    <row r="2" spans="1:60">
      <c r="AH2" s="2">
        <f t="shared" ref="AH2:AR2" si="0">COUNTIF(E6:E38,E1)</f>
        <v>0</v>
      </c>
      <c r="AI2" s="2">
        <v>1</v>
      </c>
      <c r="AJ2" s="2">
        <v>6</v>
      </c>
      <c r="AK2" s="2">
        <f t="shared" si="0"/>
        <v>1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/>
      <c r="AR2" s="2">
        <f t="shared" si="0"/>
        <v>0</v>
      </c>
      <c r="AS2" s="2">
        <f t="shared" ref="AS2:BF2" si="1">COUNTIF(P6:P38,P1)</f>
        <v>0</v>
      </c>
      <c r="AT2" s="2">
        <f t="shared" si="1"/>
        <v>0</v>
      </c>
      <c r="AU2" s="2">
        <f t="shared" si="1"/>
        <v>0</v>
      </c>
      <c r="AV2" s="2">
        <f t="shared" si="1"/>
        <v>0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9" t="s">
        <v>11</v>
      </c>
      <c r="BH2" s="111"/>
    </row>
    <row r="3" spans="1:60">
      <c r="A3" s="99" t="s">
        <v>0</v>
      </c>
      <c r="B3" s="99" t="s">
        <v>1</v>
      </c>
      <c r="C3" s="99" t="s">
        <v>3</v>
      </c>
      <c r="D3" s="99" t="s">
        <v>36</v>
      </c>
      <c r="E3" s="102" t="s">
        <v>6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D3" s="96" t="s">
        <v>4</v>
      </c>
      <c r="AE3" s="96" t="s">
        <v>5</v>
      </c>
      <c r="AF3" s="99" t="s">
        <v>7</v>
      </c>
      <c r="AH3" s="2">
        <f t="shared" ref="AH3:BF3" si="2">$AH$1-AH2-AH5-AH4</f>
        <v>15</v>
      </c>
      <c r="AI3" s="2">
        <f t="shared" si="2"/>
        <v>13</v>
      </c>
      <c r="AJ3" s="2">
        <v>8</v>
      </c>
      <c r="AK3" s="2">
        <f t="shared" si="2"/>
        <v>12</v>
      </c>
      <c r="AL3" s="2">
        <f t="shared" si="2"/>
        <v>6</v>
      </c>
      <c r="AM3" s="2">
        <f t="shared" si="2"/>
        <v>8</v>
      </c>
      <c r="AN3" s="2">
        <f t="shared" si="2"/>
        <v>15</v>
      </c>
      <c r="AO3" s="2">
        <f t="shared" si="2"/>
        <v>15</v>
      </c>
      <c r="AP3" s="2">
        <f t="shared" si="2"/>
        <v>15</v>
      </c>
      <c r="AQ3" s="2"/>
      <c r="AR3" s="2">
        <f t="shared" si="2"/>
        <v>15</v>
      </c>
      <c r="AS3" s="2">
        <f t="shared" si="2"/>
        <v>15</v>
      </c>
      <c r="AT3" s="2">
        <f t="shared" si="2"/>
        <v>15</v>
      </c>
      <c r="AU3" s="2">
        <f t="shared" si="2"/>
        <v>15</v>
      </c>
      <c r="AV3" s="2">
        <f t="shared" si="2"/>
        <v>15</v>
      </c>
      <c r="AW3" s="2">
        <f t="shared" si="2"/>
        <v>15</v>
      </c>
      <c r="AX3" s="2">
        <f t="shared" si="2"/>
        <v>15</v>
      </c>
      <c r="AY3" s="2">
        <f t="shared" si="2"/>
        <v>15</v>
      </c>
      <c r="AZ3" s="2">
        <f t="shared" si="2"/>
        <v>15</v>
      </c>
      <c r="BA3" s="2">
        <f t="shared" si="2"/>
        <v>15</v>
      </c>
      <c r="BB3" s="2">
        <f t="shared" si="2"/>
        <v>15</v>
      </c>
      <c r="BC3" s="2">
        <f t="shared" si="2"/>
        <v>15</v>
      </c>
      <c r="BD3" s="2">
        <f t="shared" si="2"/>
        <v>15</v>
      </c>
      <c r="BE3" s="2">
        <f t="shared" si="2"/>
        <v>15</v>
      </c>
      <c r="BF3" s="2">
        <f t="shared" si="2"/>
        <v>15</v>
      </c>
      <c r="BG3" s="109" t="s">
        <v>12</v>
      </c>
      <c r="BH3" s="111"/>
    </row>
    <row r="4" spans="1:60" ht="15.75" thickBot="1">
      <c r="A4" s="100"/>
      <c r="B4" s="100"/>
      <c r="C4" s="100"/>
      <c r="D4" s="100"/>
      <c r="E4" s="85" t="s">
        <v>84</v>
      </c>
      <c r="F4" s="86" t="s">
        <v>85</v>
      </c>
      <c r="G4" s="86" t="s">
        <v>86</v>
      </c>
      <c r="H4" s="86" t="s">
        <v>87</v>
      </c>
      <c r="I4" s="86" t="s">
        <v>88</v>
      </c>
      <c r="J4" s="86" t="s">
        <v>89</v>
      </c>
      <c r="K4" s="86" t="s">
        <v>90</v>
      </c>
      <c r="L4" s="86" t="s">
        <v>91</v>
      </c>
      <c r="M4" s="86" t="s">
        <v>92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7"/>
      <c r="AE4" s="97"/>
      <c r="AF4" s="100"/>
      <c r="AH4" s="2">
        <f t="shared" ref="AH4:AR4" si="3">COUNTIF(E6:E38,"=N  ")</f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3"/>
        <v>0</v>
      </c>
      <c r="AM4" s="2">
        <f t="shared" si="3"/>
        <v>0</v>
      </c>
      <c r="AN4" s="2">
        <f t="shared" si="3"/>
        <v>0</v>
      </c>
      <c r="AO4" s="2">
        <f t="shared" si="3"/>
        <v>0</v>
      </c>
      <c r="AP4" s="2">
        <f t="shared" si="3"/>
        <v>0</v>
      </c>
      <c r="AQ4" s="2"/>
      <c r="AR4" s="2">
        <f t="shared" si="3"/>
        <v>0</v>
      </c>
      <c r="AS4" s="2">
        <f t="shared" ref="AS4:BF4" si="4">COUNTIF(P6:P38,"=N  ")</f>
        <v>0</v>
      </c>
      <c r="AT4" s="2">
        <f t="shared" si="4"/>
        <v>0</v>
      </c>
      <c r="AU4" s="2">
        <f t="shared" si="4"/>
        <v>0</v>
      </c>
      <c r="AV4" s="2">
        <f t="shared" si="4"/>
        <v>0</v>
      </c>
      <c r="AW4" s="2">
        <f t="shared" si="4"/>
        <v>0</v>
      </c>
      <c r="AX4" s="2">
        <f t="shared" si="4"/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 t="shared" si="4"/>
        <v>0</v>
      </c>
      <c r="BC4" s="2">
        <f t="shared" si="4"/>
        <v>0</v>
      </c>
      <c r="BD4" s="2">
        <f t="shared" si="4"/>
        <v>0</v>
      </c>
      <c r="BE4" s="2">
        <f t="shared" si="4"/>
        <v>0</v>
      </c>
      <c r="BF4" s="2">
        <f t="shared" si="4"/>
        <v>0</v>
      </c>
      <c r="BG4" s="109" t="s">
        <v>9</v>
      </c>
      <c r="BH4" s="111"/>
    </row>
    <row r="5" spans="1:60">
      <c r="A5" s="101"/>
      <c r="B5" s="101"/>
      <c r="C5" s="101"/>
      <c r="D5" s="10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8"/>
      <c r="AE5" s="98"/>
      <c r="AF5" s="101"/>
      <c r="AH5" s="2">
        <f t="shared" ref="AH5:AR5" si="5">COUNTIF(E6:E38,"=0")</f>
        <v>0</v>
      </c>
      <c r="AI5" s="2">
        <f t="shared" si="5"/>
        <v>1</v>
      </c>
      <c r="AJ5" s="2">
        <v>1</v>
      </c>
      <c r="AK5" s="2">
        <v>2</v>
      </c>
      <c r="AL5" s="2">
        <f t="shared" si="5"/>
        <v>9</v>
      </c>
      <c r="AM5" s="2">
        <f t="shared" si="5"/>
        <v>7</v>
      </c>
      <c r="AN5" s="2">
        <f t="shared" si="5"/>
        <v>0</v>
      </c>
      <c r="AO5" s="2">
        <f t="shared" si="5"/>
        <v>0</v>
      </c>
      <c r="AP5" s="2">
        <f t="shared" si="5"/>
        <v>0</v>
      </c>
      <c r="AQ5" s="2"/>
      <c r="AR5" s="2">
        <f t="shared" si="5"/>
        <v>0</v>
      </c>
      <c r="AS5" s="2">
        <f t="shared" ref="AS5:BF5" si="6">COUNTIF(P6:P38,"=0")</f>
        <v>0</v>
      </c>
      <c r="AT5" s="2">
        <f t="shared" si="6"/>
        <v>0</v>
      </c>
      <c r="AU5" s="2">
        <f t="shared" si="6"/>
        <v>0</v>
      </c>
      <c r="AV5" s="2">
        <f t="shared" si="6"/>
        <v>0</v>
      </c>
      <c r="AW5" s="2">
        <f t="shared" si="6"/>
        <v>0</v>
      </c>
      <c r="AX5" s="2">
        <f t="shared" si="6"/>
        <v>0</v>
      </c>
      <c r="AY5" s="2">
        <f t="shared" si="6"/>
        <v>0</v>
      </c>
      <c r="AZ5" s="2">
        <f t="shared" si="6"/>
        <v>0</v>
      </c>
      <c r="BA5" s="2">
        <f t="shared" si="6"/>
        <v>0</v>
      </c>
      <c r="BB5" s="2">
        <f t="shared" si="6"/>
        <v>0</v>
      </c>
      <c r="BC5" s="2">
        <f t="shared" si="6"/>
        <v>0</v>
      </c>
      <c r="BD5" s="2">
        <f t="shared" si="6"/>
        <v>0</v>
      </c>
      <c r="BE5" s="2">
        <f t="shared" si="6"/>
        <v>0</v>
      </c>
      <c r="BF5" s="2">
        <f t="shared" si="6"/>
        <v>0</v>
      </c>
      <c r="BG5" s="109" t="s">
        <v>8</v>
      </c>
      <c r="BH5" s="111"/>
    </row>
    <row r="6" spans="1:60" ht="30.75" thickBot="1">
      <c r="A6" s="1">
        <v>1</v>
      </c>
      <c r="B6" s="83" t="s">
        <v>69</v>
      </c>
      <c r="C6" s="84">
        <v>2</v>
      </c>
      <c r="D6" s="2" t="s">
        <v>94</v>
      </c>
      <c r="E6" s="91">
        <v>4</v>
      </c>
      <c r="F6" s="91">
        <v>1</v>
      </c>
      <c r="G6" s="91">
        <v>2</v>
      </c>
      <c r="H6" s="91">
        <v>1</v>
      </c>
      <c r="I6" s="91">
        <v>1</v>
      </c>
      <c r="J6" s="91">
        <v>0</v>
      </c>
      <c r="K6" s="91">
        <v>4</v>
      </c>
      <c r="L6" s="91">
        <v>2</v>
      </c>
      <c r="M6" s="91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91">
        <v>18</v>
      </c>
      <c r="AE6" s="91">
        <v>3</v>
      </c>
      <c r="AF6" s="6">
        <v>60</v>
      </c>
    </row>
    <row r="7" spans="1:60" ht="30.75" thickBot="1">
      <c r="A7" s="1">
        <v>2</v>
      </c>
      <c r="B7" s="83" t="s">
        <v>70</v>
      </c>
      <c r="C7" s="84">
        <v>1</v>
      </c>
      <c r="D7" s="2" t="s">
        <v>94</v>
      </c>
      <c r="E7" s="91">
        <v>2</v>
      </c>
      <c r="F7" s="91">
        <v>0</v>
      </c>
      <c r="G7" s="91">
        <v>1</v>
      </c>
      <c r="H7" s="91">
        <v>0</v>
      </c>
      <c r="I7" s="91">
        <v>1</v>
      </c>
      <c r="J7" s="91">
        <v>1</v>
      </c>
      <c r="K7" s="91">
        <v>3</v>
      </c>
      <c r="L7" s="91">
        <v>3</v>
      </c>
      <c r="M7" s="91"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91">
        <v>14</v>
      </c>
      <c r="AE7" s="91">
        <v>3</v>
      </c>
      <c r="AF7" s="6">
        <v>46.7</v>
      </c>
      <c r="AH7" s="73" t="s">
        <v>13</v>
      </c>
      <c r="AI7" s="14">
        <f>COUNTIF(AE6:AE38,"=2")</f>
        <v>0</v>
      </c>
      <c r="AJ7" s="15">
        <f>AI7/$AH$1*100</f>
        <v>0</v>
      </c>
    </row>
    <row r="8" spans="1:60" ht="45.75" thickBot="1">
      <c r="A8" s="1">
        <v>3</v>
      </c>
      <c r="B8" s="83" t="s">
        <v>71</v>
      </c>
      <c r="C8" s="84">
        <v>2</v>
      </c>
      <c r="D8" s="2" t="s">
        <v>94</v>
      </c>
      <c r="E8" s="91">
        <v>3</v>
      </c>
      <c r="F8" s="91">
        <v>1</v>
      </c>
      <c r="G8" s="91">
        <v>2</v>
      </c>
      <c r="H8" s="91">
        <v>1</v>
      </c>
      <c r="I8" s="91">
        <v>1</v>
      </c>
      <c r="J8" s="91">
        <v>1</v>
      </c>
      <c r="K8" s="91">
        <v>2</v>
      </c>
      <c r="L8" s="91">
        <v>1</v>
      </c>
      <c r="M8" s="91">
        <v>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91">
        <v>14</v>
      </c>
      <c r="AE8" s="91">
        <v>3</v>
      </c>
      <c r="AF8" s="6">
        <v>46.7</v>
      </c>
      <c r="AH8" s="74" t="s">
        <v>14</v>
      </c>
      <c r="AI8" s="8">
        <f>COUNTIF(AE6:AE38,"=3")</f>
        <v>13</v>
      </c>
      <c r="AJ8" s="13">
        <f>AI8/$AH$1*100</f>
        <v>86.666666666666671</v>
      </c>
    </row>
    <row r="9" spans="1:60" ht="30.75" thickBot="1">
      <c r="A9" s="1">
        <v>4</v>
      </c>
      <c r="B9" s="83" t="s">
        <v>72</v>
      </c>
      <c r="C9" s="84">
        <v>1</v>
      </c>
      <c r="D9" s="2" t="s">
        <v>94</v>
      </c>
      <c r="E9" s="91">
        <v>3</v>
      </c>
      <c r="F9" s="91">
        <v>1</v>
      </c>
      <c r="G9" s="91">
        <v>1</v>
      </c>
      <c r="H9" s="91">
        <v>1</v>
      </c>
      <c r="I9" s="91">
        <v>0</v>
      </c>
      <c r="J9" s="91">
        <v>0</v>
      </c>
      <c r="K9" s="91">
        <v>3</v>
      </c>
      <c r="L9" s="91">
        <v>2</v>
      </c>
      <c r="M9" s="91">
        <v>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91">
        <v>14</v>
      </c>
      <c r="AE9" s="91">
        <v>3</v>
      </c>
      <c r="AF9" s="6">
        <v>46.7</v>
      </c>
      <c r="AH9" s="75" t="s">
        <v>15</v>
      </c>
      <c r="AI9" s="11">
        <f>COUNTIF(AE6:AE38,"=4")</f>
        <v>2</v>
      </c>
      <c r="AJ9" s="12">
        <f>AI9/$AH$1*100</f>
        <v>13.333333333333334</v>
      </c>
    </row>
    <row r="10" spans="1:60" ht="30.75" thickBot="1">
      <c r="A10" s="1">
        <v>5</v>
      </c>
      <c r="B10" s="83" t="s">
        <v>73</v>
      </c>
      <c r="C10" s="84">
        <v>2</v>
      </c>
      <c r="D10" s="2" t="s">
        <v>94</v>
      </c>
      <c r="E10" s="91">
        <v>2</v>
      </c>
      <c r="F10" s="91">
        <v>2</v>
      </c>
      <c r="G10" s="91">
        <v>1</v>
      </c>
      <c r="H10" s="91">
        <v>1</v>
      </c>
      <c r="I10" s="91">
        <v>0</v>
      </c>
      <c r="J10" s="91">
        <v>1</v>
      </c>
      <c r="K10" s="91">
        <v>3</v>
      </c>
      <c r="L10" s="91">
        <v>2</v>
      </c>
      <c r="M10" s="91">
        <v>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91">
        <v>14</v>
      </c>
      <c r="AE10" s="91">
        <v>3</v>
      </c>
      <c r="AF10" s="6">
        <v>46.7</v>
      </c>
      <c r="AH10" s="76" t="s">
        <v>16</v>
      </c>
      <c r="AI10" s="9">
        <f>COUNTIF(AE6:AE38,"=5")</f>
        <v>0</v>
      </c>
      <c r="AJ10" s="10">
        <f>AI10/$AH$1*100</f>
        <v>0</v>
      </c>
    </row>
    <row r="11" spans="1:60" ht="30.75" thickBot="1">
      <c r="A11" s="1">
        <v>6</v>
      </c>
      <c r="B11" s="83" t="s">
        <v>74</v>
      </c>
      <c r="C11" s="84">
        <v>1</v>
      </c>
      <c r="D11" s="2" t="s">
        <v>94</v>
      </c>
      <c r="E11" s="91">
        <v>3</v>
      </c>
      <c r="F11" s="91">
        <v>1</v>
      </c>
      <c r="G11" s="91">
        <v>1</v>
      </c>
      <c r="H11" s="91">
        <v>1</v>
      </c>
      <c r="I11" s="91">
        <v>0</v>
      </c>
      <c r="J11" s="91">
        <v>0</v>
      </c>
      <c r="K11" s="91">
        <v>3</v>
      </c>
      <c r="L11" s="91">
        <v>3</v>
      </c>
      <c r="M11" s="91">
        <v>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91">
        <v>14</v>
      </c>
      <c r="AE11" s="91">
        <v>3</v>
      </c>
      <c r="AF11" s="6">
        <v>46.7</v>
      </c>
    </row>
    <row r="12" spans="1:60" ht="30.75" thickBot="1">
      <c r="A12" s="1">
        <v>7</v>
      </c>
      <c r="B12" s="83" t="s">
        <v>75</v>
      </c>
      <c r="C12" s="84">
        <v>2</v>
      </c>
      <c r="D12" s="2" t="s">
        <v>94</v>
      </c>
      <c r="E12" s="91">
        <v>2</v>
      </c>
      <c r="F12" s="91">
        <v>1</v>
      </c>
      <c r="G12" s="91">
        <v>1</v>
      </c>
      <c r="H12" s="91">
        <v>1</v>
      </c>
      <c r="I12" s="91">
        <v>1</v>
      </c>
      <c r="J12" s="91">
        <v>1</v>
      </c>
      <c r="K12" s="91">
        <v>2</v>
      </c>
      <c r="L12" s="91">
        <v>3</v>
      </c>
      <c r="M12" s="91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91">
        <v>14</v>
      </c>
      <c r="AE12" s="91">
        <v>3</v>
      </c>
      <c r="AF12" s="6">
        <v>46.7</v>
      </c>
      <c r="AH12" s="93" t="s">
        <v>53</v>
      </c>
      <c r="AI12" s="93"/>
      <c r="AJ12" s="72">
        <f>COUNTIF(AF6:AF38,100)</f>
        <v>0</v>
      </c>
    </row>
    <row r="13" spans="1:60" ht="30.75" thickBot="1">
      <c r="A13" s="1">
        <v>8</v>
      </c>
      <c r="B13" s="83" t="s">
        <v>76</v>
      </c>
      <c r="C13" s="84">
        <v>1</v>
      </c>
      <c r="D13" s="2" t="s">
        <v>94</v>
      </c>
      <c r="E13" s="91">
        <v>4</v>
      </c>
      <c r="F13" s="91">
        <v>1</v>
      </c>
      <c r="G13" s="91">
        <v>2</v>
      </c>
      <c r="H13" s="91">
        <v>2</v>
      </c>
      <c r="I13" s="91">
        <v>1</v>
      </c>
      <c r="J13" s="91">
        <v>1</v>
      </c>
      <c r="K13" s="91">
        <v>3</v>
      </c>
      <c r="L13" s="91">
        <v>4</v>
      </c>
      <c r="M13" s="91">
        <v>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91">
        <v>21</v>
      </c>
      <c r="AE13" s="91">
        <v>4</v>
      </c>
      <c r="AF13" s="6">
        <v>70</v>
      </c>
      <c r="AH13" s="94" t="s">
        <v>17</v>
      </c>
      <c r="AI13" s="95"/>
      <c r="AJ13" s="7">
        <f>SUM(AI8:AI10)/$AH$1*100</f>
        <v>100</v>
      </c>
    </row>
    <row r="14" spans="1:60" ht="30.75" thickBot="1">
      <c r="A14" s="1">
        <v>9</v>
      </c>
      <c r="B14" s="83" t="s">
        <v>77</v>
      </c>
      <c r="C14" s="84">
        <v>2</v>
      </c>
      <c r="D14" s="2" t="s">
        <v>94</v>
      </c>
      <c r="E14" s="91">
        <v>3</v>
      </c>
      <c r="F14" s="91">
        <v>1</v>
      </c>
      <c r="G14" s="91">
        <v>2</v>
      </c>
      <c r="H14" s="91">
        <v>1</v>
      </c>
      <c r="I14" s="91">
        <v>0</v>
      </c>
      <c r="J14" s="91">
        <v>0</v>
      </c>
      <c r="K14" s="91">
        <v>3</v>
      </c>
      <c r="L14" s="91">
        <v>1</v>
      </c>
      <c r="M14" s="91">
        <v>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91">
        <v>13</v>
      </c>
      <c r="AE14" s="91">
        <v>3</v>
      </c>
      <c r="AF14" s="6">
        <v>43.3</v>
      </c>
      <c r="AH14" s="94" t="s">
        <v>31</v>
      </c>
      <c r="AI14" s="95"/>
      <c r="AJ14" s="7">
        <f>SUM(AI9:AI10)/$AH$1*100</f>
        <v>13.333333333333334</v>
      </c>
    </row>
    <row r="15" spans="1:60" ht="30.75" thickBot="1">
      <c r="A15" s="1">
        <v>10</v>
      </c>
      <c r="B15" s="83" t="s">
        <v>78</v>
      </c>
      <c r="C15" s="84">
        <v>1</v>
      </c>
      <c r="D15" s="2" t="s">
        <v>94</v>
      </c>
      <c r="E15" s="91">
        <v>3</v>
      </c>
      <c r="F15" s="91">
        <v>1</v>
      </c>
      <c r="G15" s="91">
        <v>2</v>
      </c>
      <c r="H15" s="91">
        <v>1</v>
      </c>
      <c r="I15" s="91">
        <v>0</v>
      </c>
      <c r="J15" s="91">
        <v>1</v>
      </c>
      <c r="K15" s="91">
        <v>3</v>
      </c>
      <c r="L15" s="91">
        <v>1</v>
      </c>
      <c r="M15" s="91">
        <v>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91">
        <v>13</v>
      </c>
      <c r="AE15" s="91">
        <v>3</v>
      </c>
      <c r="AF15" s="6">
        <v>43.3</v>
      </c>
      <c r="AH15" s="94" t="s">
        <v>28</v>
      </c>
      <c r="AI15" s="95"/>
      <c r="AJ15" s="7">
        <f>AVERAGE(AD6:AD38)</f>
        <v>14.933333333333334</v>
      </c>
    </row>
    <row r="16" spans="1:60" ht="30.75" thickBot="1">
      <c r="A16" s="1">
        <v>11</v>
      </c>
      <c r="B16" s="83" t="s">
        <v>79</v>
      </c>
      <c r="C16" s="84">
        <v>2</v>
      </c>
      <c r="D16" s="2" t="s">
        <v>94</v>
      </c>
      <c r="E16" s="91">
        <v>3</v>
      </c>
      <c r="F16" s="91">
        <v>1</v>
      </c>
      <c r="G16" s="91">
        <v>1</v>
      </c>
      <c r="H16" s="91">
        <v>1</v>
      </c>
      <c r="I16" s="91">
        <v>0</v>
      </c>
      <c r="J16" s="91">
        <v>0</v>
      </c>
      <c r="K16" s="91">
        <v>2</v>
      </c>
      <c r="L16" s="91">
        <v>2</v>
      </c>
      <c r="M16" s="91">
        <v>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91">
        <v>14</v>
      </c>
      <c r="AE16" s="91">
        <v>3</v>
      </c>
      <c r="AF16" s="6">
        <v>46.7</v>
      </c>
      <c r="AH16" s="94" t="s">
        <v>18</v>
      </c>
      <c r="AI16" s="95"/>
      <c r="AJ16" s="7">
        <f>AVERAGE(AE6:AE38)</f>
        <v>3.1333333333333333</v>
      </c>
    </row>
    <row r="17" spans="1:37" ht="30.75" thickBot="1">
      <c r="A17" s="1">
        <v>12</v>
      </c>
      <c r="B17" s="83" t="s">
        <v>80</v>
      </c>
      <c r="C17" s="84">
        <v>1</v>
      </c>
      <c r="D17" s="2" t="s">
        <v>94</v>
      </c>
      <c r="E17" s="91">
        <v>3</v>
      </c>
      <c r="F17" s="91">
        <v>1</v>
      </c>
      <c r="G17" s="91">
        <v>1</v>
      </c>
      <c r="H17" s="91">
        <v>1</v>
      </c>
      <c r="I17" s="91">
        <v>0</v>
      </c>
      <c r="J17" s="91">
        <v>0</v>
      </c>
      <c r="K17" s="91">
        <v>3</v>
      </c>
      <c r="L17" s="91">
        <v>2</v>
      </c>
      <c r="M17" s="91">
        <v>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91">
        <v>14</v>
      </c>
      <c r="AE17" s="91">
        <v>3</v>
      </c>
      <c r="AF17" s="6">
        <v>46.7</v>
      </c>
      <c r="AH17" s="94" t="s">
        <v>54</v>
      </c>
      <c r="AI17" s="95"/>
      <c r="AJ17" s="7">
        <v>49.8</v>
      </c>
    </row>
    <row r="18" spans="1:37" ht="45.75" thickBot="1">
      <c r="A18" s="1">
        <v>13</v>
      </c>
      <c r="B18" s="83" t="s">
        <v>81</v>
      </c>
      <c r="C18" s="84">
        <v>2</v>
      </c>
      <c r="D18" s="2" t="s">
        <v>94</v>
      </c>
      <c r="E18" s="91">
        <v>3</v>
      </c>
      <c r="F18" s="91">
        <v>1</v>
      </c>
      <c r="G18" s="91">
        <v>1</v>
      </c>
      <c r="H18" s="91">
        <v>1</v>
      </c>
      <c r="I18" s="91">
        <v>0</v>
      </c>
      <c r="J18" s="91">
        <v>1</v>
      </c>
      <c r="K18" s="91">
        <v>2</v>
      </c>
      <c r="L18" s="91">
        <v>2</v>
      </c>
      <c r="M18" s="91">
        <v>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91">
        <v>13</v>
      </c>
      <c r="AE18" s="91">
        <v>3</v>
      </c>
      <c r="AF18" s="6">
        <v>43.3</v>
      </c>
    </row>
    <row r="19" spans="1:37" ht="30.75" thickBot="1">
      <c r="A19" s="1">
        <v>14</v>
      </c>
      <c r="B19" s="83" t="s">
        <v>82</v>
      </c>
      <c r="C19" s="84">
        <v>1</v>
      </c>
      <c r="D19" s="2" t="s">
        <v>94</v>
      </c>
      <c r="E19" s="91">
        <v>4</v>
      </c>
      <c r="F19" s="91">
        <v>1</v>
      </c>
      <c r="G19" s="91">
        <v>2</v>
      </c>
      <c r="H19" s="91">
        <v>1</v>
      </c>
      <c r="I19" s="91">
        <v>1</v>
      </c>
      <c r="J19" s="91">
        <v>1</v>
      </c>
      <c r="K19" s="91">
        <v>4</v>
      </c>
      <c r="L19" s="91">
        <v>4</v>
      </c>
      <c r="M19" s="91">
        <v>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91">
        <v>21</v>
      </c>
      <c r="AE19" s="91">
        <v>4</v>
      </c>
      <c r="AF19" s="6">
        <v>70</v>
      </c>
      <c r="AH19" s="105" t="s">
        <v>52</v>
      </c>
      <c r="AI19" s="106"/>
      <c r="AJ19" s="71" t="s">
        <v>51</v>
      </c>
      <c r="AK19" s="71" t="s">
        <v>50</v>
      </c>
    </row>
    <row r="20" spans="1:37">
      <c r="A20" s="1">
        <v>15</v>
      </c>
      <c r="B20" s="87" t="s">
        <v>83</v>
      </c>
      <c r="C20" s="88">
        <v>2</v>
      </c>
      <c r="D20" s="2" t="s">
        <v>94</v>
      </c>
      <c r="E20" s="91">
        <v>3</v>
      </c>
      <c r="F20" s="91">
        <v>1</v>
      </c>
      <c r="G20" s="91">
        <v>0</v>
      </c>
      <c r="H20" s="91">
        <v>0</v>
      </c>
      <c r="I20" s="91">
        <v>0</v>
      </c>
      <c r="J20" s="91">
        <v>0</v>
      </c>
      <c r="K20" s="91">
        <v>3</v>
      </c>
      <c r="L20" s="91">
        <v>3</v>
      </c>
      <c r="M20" s="91">
        <v>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91">
        <v>13</v>
      </c>
      <c r="AE20" s="91">
        <v>3</v>
      </c>
      <c r="AF20" s="6">
        <v>43.3</v>
      </c>
      <c r="AH20" s="109" t="s">
        <v>45</v>
      </c>
      <c r="AI20" s="110"/>
      <c r="AJ20" s="77">
        <f>COUNTIF(AF6:AF38,"&gt;=85")</f>
        <v>0</v>
      </c>
      <c r="AK20" s="77">
        <f>AJ20/AH1*100</f>
        <v>0</v>
      </c>
    </row>
    <row r="21" spans="1:37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0"/>
      <c r="AE21" s="2"/>
      <c r="AF21" s="6">
        <f t="shared" ref="AF21:AF38" si="7">AD21/$AF$1*100</f>
        <v>0</v>
      </c>
      <c r="AH21" s="109" t="s">
        <v>46</v>
      </c>
      <c r="AI21" s="111"/>
      <c r="AJ21" s="77">
        <f>COUNTIF(AF6:AF38,"&gt;=75")-AJ20</f>
        <v>0</v>
      </c>
      <c r="AK21" s="77">
        <f>AJ21/AH1*100</f>
        <v>0</v>
      </c>
    </row>
    <row r="22" spans="1:37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0"/>
      <c r="AE22" s="2"/>
      <c r="AF22" s="6">
        <f t="shared" si="7"/>
        <v>0</v>
      </c>
      <c r="AH22" s="109" t="s">
        <v>47</v>
      </c>
      <c r="AI22" s="110"/>
      <c r="AJ22" s="77">
        <f>COUNTIF(AF6:AF38,"&gt;=65")-AJ21-AJ20</f>
        <v>2</v>
      </c>
      <c r="AK22" s="77">
        <f>AJ22/AH1*100</f>
        <v>13.333333333333334</v>
      </c>
    </row>
    <row r="23" spans="1:37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0"/>
      <c r="AE23" s="2"/>
      <c r="AF23" s="6">
        <f t="shared" si="7"/>
        <v>0</v>
      </c>
      <c r="AH23" s="109" t="s">
        <v>48</v>
      </c>
      <c r="AI23" s="110"/>
      <c r="AJ23" s="77">
        <f>COUNTIF(AF6:AF38,"&gt;=50")-AJ22-AJ21-AJ20</f>
        <v>1</v>
      </c>
      <c r="AK23" s="77">
        <f>AJ23/AH1*100</f>
        <v>6.666666666666667</v>
      </c>
    </row>
    <row r="24" spans="1:37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0"/>
      <c r="AE24" s="2"/>
      <c r="AF24" s="6">
        <f t="shared" si="7"/>
        <v>0</v>
      </c>
      <c r="AH24" s="109" t="s">
        <v>49</v>
      </c>
      <c r="AI24" s="110"/>
      <c r="AJ24" s="77">
        <f>COUNTIF(AF6:AF38,"&lt;50")</f>
        <v>30</v>
      </c>
      <c r="AK24" s="77">
        <f>AJ24/AH1*100</f>
        <v>200</v>
      </c>
    </row>
    <row r="25" spans="1:37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0"/>
      <c r="AE25" s="2"/>
      <c r="AF25" s="6">
        <f t="shared" si="7"/>
        <v>0</v>
      </c>
    </row>
    <row r="26" spans="1:37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0"/>
      <c r="AE26" s="2"/>
      <c r="AF26" s="6">
        <f t="shared" si="7"/>
        <v>0</v>
      </c>
    </row>
    <row r="27" spans="1:37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0"/>
      <c r="AE27" s="2"/>
      <c r="AF27" s="6">
        <f t="shared" si="7"/>
        <v>0</v>
      </c>
    </row>
    <row r="28" spans="1:37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0"/>
      <c r="AE28" s="2"/>
      <c r="AF28" s="6">
        <f t="shared" si="7"/>
        <v>0</v>
      </c>
    </row>
    <row r="29" spans="1:37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0"/>
      <c r="AE29" s="2"/>
      <c r="AF29" s="6">
        <f t="shared" si="7"/>
        <v>0</v>
      </c>
    </row>
    <row r="30" spans="1:37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0"/>
      <c r="AE30" s="2"/>
      <c r="AF30" s="6">
        <f t="shared" si="7"/>
        <v>0</v>
      </c>
    </row>
    <row r="31" spans="1:37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0"/>
      <c r="AE31" s="2"/>
      <c r="AF31" s="6">
        <f t="shared" si="7"/>
        <v>0</v>
      </c>
    </row>
    <row r="32" spans="1:37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0"/>
      <c r="AE32" s="2"/>
      <c r="AF32" s="6">
        <f t="shared" si="7"/>
        <v>0</v>
      </c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0"/>
      <c r="AE33" s="2"/>
      <c r="AF33" s="6">
        <f t="shared" si="7"/>
        <v>0</v>
      </c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0"/>
      <c r="AE34" s="2"/>
      <c r="AF34" s="6">
        <f t="shared" si="7"/>
        <v>0</v>
      </c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0"/>
      <c r="AE35" s="2"/>
      <c r="AF35" s="6">
        <f t="shared" si="7"/>
        <v>0</v>
      </c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0"/>
      <c r="AE36" s="2"/>
      <c r="AF36" s="6">
        <f t="shared" si="7"/>
        <v>0</v>
      </c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0"/>
      <c r="AE37" s="2"/>
      <c r="AF37" s="6">
        <f t="shared" si="7"/>
        <v>0</v>
      </c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0"/>
      <c r="AE38" s="2"/>
      <c r="AF38" s="6">
        <f t="shared" si="7"/>
        <v>0</v>
      </c>
    </row>
    <row r="39" spans="1:36">
      <c r="A39" s="1"/>
      <c r="B39" s="1"/>
      <c r="C39" s="2"/>
      <c r="D39" s="2"/>
      <c r="E39" s="7">
        <f t="shared" ref="E39:AC39" si="8">AVERAGE(E6:E38)/E1*100</f>
        <v>60</v>
      </c>
      <c r="F39" s="7">
        <f t="shared" si="8"/>
        <v>50</v>
      </c>
      <c r="G39" s="7">
        <f t="shared" si="8"/>
        <v>66.666666666666657</v>
      </c>
      <c r="H39" s="7">
        <f t="shared" si="8"/>
        <v>46.666666666666664</v>
      </c>
      <c r="I39" s="7">
        <f t="shared" si="8"/>
        <v>20</v>
      </c>
      <c r="J39" s="7">
        <f t="shared" si="8"/>
        <v>26.666666666666668</v>
      </c>
      <c r="K39" s="7">
        <f t="shared" si="8"/>
        <v>57.333333333333336</v>
      </c>
      <c r="L39" s="7">
        <f t="shared" si="8"/>
        <v>46.666666666666664</v>
      </c>
      <c r="M39" s="7">
        <f t="shared" si="8"/>
        <v>50.666666666666657</v>
      </c>
      <c r="N39" s="7" t="e">
        <f t="shared" si="8"/>
        <v>#DIV/0!</v>
      </c>
      <c r="O39" s="7" t="e">
        <f t="shared" si="8"/>
        <v>#DIV/0!</v>
      </c>
      <c r="P39" s="7" t="e">
        <f t="shared" si="8"/>
        <v>#DIV/0!</v>
      </c>
      <c r="Q39" s="7" t="e">
        <f t="shared" si="8"/>
        <v>#DIV/0!</v>
      </c>
      <c r="R39" s="7" t="e">
        <f t="shared" si="8"/>
        <v>#DIV/0!</v>
      </c>
      <c r="S39" s="7" t="e">
        <f t="shared" si="8"/>
        <v>#DIV/0!</v>
      </c>
      <c r="T39" s="7" t="e">
        <f t="shared" si="8"/>
        <v>#DIV/0!</v>
      </c>
      <c r="U39" s="7" t="e">
        <f t="shared" si="8"/>
        <v>#DIV/0!</v>
      </c>
      <c r="V39" s="7" t="e">
        <f t="shared" si="8"/>
        <v>#DIV/0!</v>
      </c>
      <c r="W39" s="7" t="e">
        <f t="shared" si="8"/>
        <v>#DIV/0!</v>
      </c>
      <c r="X39" s="7" t="e">
        <f t="shared" si="8"/>
        <v>#DIV/0!</v>
      </c>
      <c r="Y39" s="7" t="e">
        <f t="shared" si="8"/>
        <v>#DIV/0!</v>
      </c>
      <c r="Z39" s="7" t="e">
        <f t="shared" si="8"/>
        <v>#DIV/0!</v>
      </c>
      <c r="AA39" s="7" t="e">
        <f t="shared" si="8"/>
        <v>#DIV/0!</v>
      </c>
      <c r="AB39" s="7" t="e">
        <f t="shared" si="8"/>
        <v>#DIV/0!</v>
      </c>
      <c r="AC39" s="7" t="e">
        <f t="shared" si="8"/>
        <v>#DIV/0!</v>
      </c>
      <c r="AD39" s="36">
        <f>AVERAGE(AD6:AD38)</f>
        <v>14.933333333333334</v>
      </c>
      <c r="AE39" s="36">
        <f>AVERAGE(AE6:AE38)</f>
        <v>3.1333333333333333</v>
      </c>
      <c r="AF39" s="36">
        <v>49.8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8" t="str">
        <f>'2'!B3</f>
        <v>1. 1. Аудирование с пониманием запрашиваемой информации в прослушанном тексте.</v>
      </c>
      <c r="F41" s="78" t="str">
        <f>'2'!B4</f>
        <v>2. 2. Осмысленное чтение текста вслух</v>
      </c>
      <c r="G41" s="78" t="str">
        <f>'2'!B5</f>
        <v>3K1. 3K1. Говорение: монологическое высказывание на основе плана и визуальной информации.</v>
      </c>
      <c r="H41" s="78" t="str">
        <f>'2'!B6</f>
        <v>3K2. 3K2. Говорение: монологическое высказывание на основе плана и визуальной информации.</v>
      </c>
      <c r="I41" s="78" t="str">
        <f>'2'!B7</f>
        <v>3K3. 3K3. Говорение: монологическое высказывание на основе плана и визуальной информации.</v>
      </c>
      <c r="J41" s="78" t="str">
        <f>'2'!B8</f>
        <v>3K4. 3K4. Говорение: монологическое высказывание на основе плана и визуальной информации.</v>
      </c>
      <c r="K41" s="78" t="e">
        <f>'2'!#REF!</f>
        <v>#REF!</v>
      </c>
      <c r="L41" s="78" t="str">
        <f>'2'!B9</f>
        <v>4. 4. Чтение с пониманием основного содержания прочитанного текста.</v>
      </c>
      <c r="M41" s="78" t="str">
        <f>'2'!B10</f>
        <v>5. 5. Навыки оперирования языковыми средствами в коммуникативнозначимом контексте: грамматические формы.</v>
      </c>
      <c r="N41" s="78" t="str">
        <f>'2'!B11</f>
        <v>6. 6. Навыки оперирования языковыми средствами в коммуникативнозначимом контексте: лексические единицы.</v>
      </c>
      <c r="O41" s="78">
        <f>'2'!B13</f>
        <v>0</v>
      </c>
      <c r="P41" s="78">
        <f>'2'!B14</f>
        <v>0</v>
      </c>
      <c r="Q41" s="78">
        <f>'2'!B15</f>
        <v>0</v>
      </c>
      <c r="R41" s="78">
        <f>'2'!B16</f>
        <v>0</v>
      </c>
      <c r="S41" s="78">
        <f>'2'!B17</f>
        <v>0</v>
      </c>
      <c r="T41" s="78">
        <f>'2'!B18</f>
        <v>0</v>
      </c>
      <c r="U41" s="78">
        <f>'2'!B19</f>
        <v>0</v>
      </c>
      <c r="V41" s="78">
        <f>'2'!B20</f>
        <v>0</v>
      </c>
      <c r="W41" s="78">
        <f>'2'!B21</f>
        <v>0</v>
      </c>
      <c r="X41" s="78">
        <f>'2'!B22</f>
        <v>0</v>
      </c>
      <c r="Y41" s="78">
        <f>'2'!B23</f>
        <v>0</v>
      </c>
      <c r="Z41" s="78">
        <f>'2'!B24</f>
        <v>0</v>
      </c>
      <c r="AA41" s="78">
        <f>'2'!B25</f>
        <v>0</v>
      </c>
      <c r="AB41" s="78">
        <f>'2'!B26</f>
        <v>0</v>
      </c>
      <c r="AC41" s="78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</mergeCells>
  <conditionalFormatting sqref="AE6:AE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AC3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AE6:AE20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J11" sqref="J11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112" t="s">
        <v>2</v>
      </c>
      <c r="B1" s="114" t="s">
        <v>19</v>
      </c>
      <c r="C1" s="116" t="s">
        <v>20</v>
      </c>
      <c r="D1" s="118" t="s">
        <v>42</v>
      </c>
      <c r="E1" s="119"/>
      <c r="F1" s="119"/>
      <c r="G1" s="119"/>
      <c r="H1" s="119"/>
      <c r="I1" s="119"/>
      <c r="J1" s="119"/>
      <c r="K1" s="119"/>
      <c r="L1" s="120"/>
      <c r="M1" s="16"/>
    </row>
    <row r="2" spans="1:13" s="17" customFormat="1" ht="106.5" customHeight="1">
      <c r="A2" s="113"/>
      <c r="B2" s="115"/>
      <c r="C2" s="117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29</v>
      </c>
      <c r="I2" s="56" t="s">
        <v>30</v>
      </c>
      <c r="J2" s="61" t="s">
        <v>26</v>
      </c>
      <c r="K2" s="61" t="s">
        <v>25</v>
      </c>
      <c r="L2" s="61" t="s">
        <v>32</v>
      </c>
      <c r="M2" s="18"/>
    </row>
    <row r="3" spans="1:13" s="17" customFormat="1" ht="12.75">
      <c r="A3" s="19" t="s">
        <v>93</v>
      </c>
      <c r="B3" s="20" t="s">
        <v>105</v>
      </c>
      <c r="C3" s="21">
        <v>13</v>
      </c>
      <c r="D3" s="57">
        <f>'7 А'!AI10</f>
        <v>2</v>
      </c>
      <c r="E3" s="57">
        <v>3</v>
      </c>
      <c r="F3" s="57">
        <v>8</v>
      </c>
      <c r="G3" s="57">
        <f>'7 А'!AI7</f>
        <v>0</v>
      </c>
      <c r="H3" s="58">
        <v>38.5</v>
      </c>
      <c r="I3" s="58">
        <f>'7 А'!AJ14</f>
        <v>38.461538461538467</v>
      </c>
      <c r="J3" s="62">
        <v>16.8</v>
      </c>
      <c r="K3" s="62">
        <f>'7 А'!AJ16</f>
        <v>3.5384615384615383</v>
      </c>
      <c r="L3" s="62">
        <f>'7 А'!AJ17</f>
        <v>60.9</v>
      </c>
      <c r="M3" s="22"/>
    </row>
    <row r="4" spans="1:13" s="17" customFormat="1" ht="12.75">
      <c r="A4" s="19" t="s">
        <v>94</v>
      </c>
      <c r="B4" s="23" t="s">
        <v>105</v>
      </c>
      <c r="C4" s="21">
        <v>6</v>
      </c>
      <c r="D4" s="57">
        <f>'7 Б'!AI10</f>
        <v>0</v>
      </c>
      <c r="E4" s="57">
        <v>0</v>
      </c>
      <c r="F4" s="57">
        <v>6</v>
      </c>
      <c r="G4" s="57">
        <f>'7 Б'!AI7</f>
        <v>0</v>
      </c>
      <c r="H4" s="58">
        <v>36</v>
      </c>
      <c r="I4" s="58">
        <v>0</v>
      </c>
      <c r="J4" s="62">
        <v>14.5</v>
      </c>
      <c r="K4" s="62">
        <v>3</v>
      </c>
      <c r="L4" s="62">
        <v>48.3</v>
      </c>
      <c r="M4" s="22"/>
    </row>
    <row r="5" spans="1:13" s="17" customFormat="1" ht="12.75">
      <c r="A5" s="19" t="s">
        <v>94</v>
      </c>
      <c r="B5" s="23" t="s">
        <v>106</v>
      </c>
      <c r="C5" s="21">
        <v>9</v>
      </c>
      <c r="D5" s="57">
        <v>0</v>
      </c>
      <c r="E5" s="57">
        <v>2</v>
      </c>
      <c r="F5" s="57">
        <v>7</v>
      </c>
      <c r="G5" s="57">
        <v>0</v>
      </c>
      <c r="H5" s="58">
        <v>42.2</v>
      </c>
      <c r="I5" s="58">
        <v>22.2</v>
      </c>
      <c r="J5" s="62">
        <v>15.2</v>
      </c>
      <c r="K5" s="62">
        <v>3.2</v>
      </c>
      <c r="L5" s="62">
        <v>50.7</v>
      </c>
      <c r="M5" s="22"/>
    </row>
    <row r="6" spans="1:13" s="17" customFormat="1" ht="12.75">
      <c r="A6" s="19"/>
      <c r="B6" s="23"/>
      <c r="C6" s="21"/>
      <c r="D6" s="57"/>
      <c r="E6" s="57"/>
      <c r="F6" s="57"/>
      <c r="G6" s="57"/>
      <c r="H6" s="58"/>
      <c r="I6" s="58"/>
      <c r="J6" s="62"/>
      <c r="K6" s="62"/>
      <c r="L6" s="62"/>
      <c r="M6" s="22"/>
    </row>
    <row r="7" spans="1:13" s="17" customFormat="1" ht="12.75">
      <c r="A7" s="25" t="s">
        <v>55</v>
      </c>
      <c r="B7" s="26" t="s">
        <v>27</v>
      </c>
      <c r="C7" s="24">
        <f>SUM(C3:C6)</f>
        <v>28</v>
      </c>
      <c r="D7" s="59">
        <f>SUM(D3:D6)</f>
        <v>2</v>
      </c>
      <c r="E7" s="59">
        <v>5</v>
      </c>
      <c r="F7" s="59">
        <f>SUM(F3:F6)</f>
        <v>21</v>
      </c>
      <c r="G7" s="59">
        <v>0</v>
      </c>
      <c r="H7" s="60">
        <v>38.9</v>
      </c>
      <c r="I7" s="60">
        <f>'1'!AF154</f>
        <v>25</v>
      </c>
      <c r="J7" s="63">
        <v>15.5</v>
      </c>
      <c r="K7" s="63">
        <v>3.2</v>
      </c>
      <c r="L7" s="63">
        <v>53.3</v>
      </c>
      <c r="M7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7 А</vt:lpstr>
      <vt:lpstr>7 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admin</cp:lastModifiedBy>
  <dcterms:created xsi:type="dcterms:W3CDTF">2016-10-24T20:28:15Z</dcterms:created>
  <dcterms:modified xsi:type="dcterms:W3CDTF">2023-09-20T05:00:55Z</dcterms:modified>
</cp:coreProperties>
</file>