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75" windowWidth="16605" windowHeight="7995" tabRatio="608" activeTab="4"/>
  </bookViews>
  <sheets>
    <sheet name="1" sheetId="4" r:id="rId1"/>
    <sheet name="2" sheetId="5" r:id="rId2"/>
    <sheet name="уровни" sheetId="13" r:id="rId3"/>
    <sheet name="8А" sheetId="11" r:id="rId4"/>
    <sheet name="8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'1'!$E$3:$AH$41</definedName>
    <definedName name="_xlnm.Print_Area" localSheetId="0">'1'!$A$2:$AH$59</definedName>
  </definedNames>
  <calcPr calcId="162913"/>
</workbook>
</file>

<file path=xl/calcChain.xml><?xml version="1.0" encoding="utf-8"?>
<calcChain xmlns="http://schemas.openxmlformats.org/spreadsheetml/2006/main">
  <c r="C4" i="6" l="1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AE26" i="18"/>
  <c r="AD26" i="18"/>
  <c r="AJ16" i="18"/>
  <c r="K4" i="6" s="1"/>
  <c r="AJ15" i="18"/>
  <c r="J4" i="6" s="1"/>
  <c r="AI10" i="18"/>
  <c r="AJ10" i="18" s="1"/>
  <c r="AI9" i="18"/>
  <c r="E4" i="6" s="1"/>
  <c r="AI8" i="18"/>
  <c r="F4" i="6" s="1"/>
  <c r="AI7" i="18"/>
  <c r="AJ7" i="18" s="1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C1" i="18"/>
  <c r="AC26" i="18" s="1"/>
  <c r="AB1" i="18"/>
  <c r="AB26" i="18" s="1"/>
  <c r="AA1" i="18"/>
  <c r="BD2" i="18" s="1"/>
  <c r="Z1" i="18"/>
  <c r="BC2" i="18" s="1"/>
  <c r="Y1" i="18"/>
  <c r="Y26" i="18" s="1"/>
  <c r="X1" i="18"/>
  <c r="X26" i="18" s="1"/>
  <c r="W1" i="18"/>
  <c r="W26" i="18" s="1"/>
  <c r="V1" i="18"/>
  <c r="AY2" i="18" s="1"/>
  <c r="U1" i="18"/>
  <c r="U26" i="18" s="1"/>
  <c r="T1" i="18"/>
  <c r="T26" i="18" s="1"/>
  <c r="S1" i="18"/>
  <c r="S26" i="18" s="1"/>
  <c r="R1" i="18"/>
  <c r="AU2" i="18" s="1"/>
  <c r="Q1" i="18"/>
  <c r="Q26" i="18" s="1"/>
  <c r="P1" i="18"/>
  <c r="P26" i="18" s="1"/>
  <c r="O1" i="18"/>
  <c r="O26" i="18" s="1"/>
  <c r="N1" i="18"/>
  <c r="AQ2" i="18" s="1"/>
  <c r="M1" i="18"/>
  <c r="M26" i="18" s="1"/>
  <c r="L1" i="18"/>
  <c r="L26" i="18" s="1"/>
  <c r="K1" i="18"/>
  <c r="AN2" i="18" s="1"/>
  <c r="J1" i="18"/>
  <c r="AM2" i="18" s="1"/>
  <c r="I1" i="18"/>
  <c r="I26" i="18" s="1"/>
  <c r="H1" i="18"/>
  <c r="H26" i="18" s="1"/>
  <c r="G1" i="18"/>
  <c r="G26" i="18" s="1"/>
  <c r="F1" i="18"/>
  <c r="AI2" i="18" s="1"/>
  <c r="E1" i="18"/>
  <c r="E26" i="18" s="1"/>
  <c r="F1" i="11"/>
  <c r="G1" i="11"/>
  <c r="H1" i="11"/>
  <c r="I1" i="11"/>
  <c r="J1" i="11"/>
  <c r="K1" i="11"/>
  <c r="L1" i="11"/>
  <c r="M1" i="11"/>
  <c r="N1" i="11"/>
  <c r="O1" i="11"/>
  <c r="P1" i="11"/>
  <c r="AU2" i="11" s="1"/>
  <c r="H14" i="5" s="1"/>
  <c r="Q1" i="11"/>
  <c r="AV2" i="11" s="1"/>
  <c r="H15" i="5" s="1"/>
  <c r="R1" i="11"/>
  <c r="AW2" i="11" s="1"/>
  <c r="H16" i="5" s="1"/>
  <c r="S1" i="11"/>
  <c r="S21" i="11" s="1"/>
  <c r="T1" i="11"/>
  <c r="AY2" i="11" s="1"/>
  <c r="H18" i="5" s="1"/>
  <c r="U1" i="11"/>
  <c r="AZ2" i="11" s="1"/>
  <c r="H19" i="5" s="1"/>
  <c r="V1" i="11"/>
  <c r="BA2" i="11" s="1"/>
  <c r="H20" i="5" s="1"/>
  <c r="W1" i="11"/>
  <c r="BB2" i="11" s="1"/>
  <c r="H21" i="5" s="1"/>
  <c r="X1" i="11"/>
  <c r="BC2" i="11" s="1"/>
  <c r="H22" i="5" s="1"/>
  <c r="Y1" i="11"/>
  <c r="BD2" i="11" s="1"/>
  <c r="H23" i="5" s="1"/>
  <c r="Z1" i="11"/>
  <c r="BE2" i="11" s="1"/>
  <c r="H24" i="5" s="1"/>
  <c r="AA1" i="11"/>
  <c r="AA21" i="11" s="1"/>
  <c r="AB1" i="11"/>
  <c r="BG2" i="11" s="1"/>
  <c r="H26" i="5" s="1"/>
  <c r="AE1" i="11"/>
  <c r="BH2" i="11" s="1"/>
  <c r="H27" i="5" s="1"/>
  <c r="E1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AK7" i="11"/>
  <c r="R21" i="11"/>
  <c r="V21" i="11"/>
  <c r="Z21" i="11"/>
  <c r="AE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AG50" i="4"/>
  <c r="AH50" i="4" s="1"/>
  <c r="AH1" i="4"/>
  <c r="Q41" i="4"/>
  <c r="R41" i="4"/>
  <c r="S41" i="4"/>
  <c r="T41" i="4"/>
  <c r="U41" i="4"/>
  <c r="V41" i="4"/>
  <c r="W41" i="4"/>
  <c r="X41" i="4"/>
  <c r="Y41" i="4"/>
  <c r="Z41" i="4"/>
  <c r="AA41" i="4"/>
  <c r="Q44" i="4"/>
  <c r="J15" i="5" s="1"/>
  <c r="G15" i="5" s="1"/>
  <c r="R44" i="4"/>
  <c r="J16" i="5" s="1"/>
  <c r="G16" i="5" s="1"/>
  <c r="S44" i="4"/>
  <c r="J17" i="5" s="1"/>
  <c r="G17" i="5" s="1"/>
  <c r="T44" i="4"/>
  <c r="J18" i="5" s="1"/>
  <c r="G18" i="5" s="1"/>
  <c r="U44" i="4"/>
  <c r="J19" i="5" s="1"/>
  <c r="G19" i="5" s="1"/>
  <c r="V44" i="4"/>
  <c r="J20" i="5" s="1"/>
  <c r="G20" i="5" s="1"/>
  <c r="W44" i="4"/>
  <c r="J21" i="5" s="1"/>
  <c r="G21" i="5" s="1"/>
  <c r="X44" i="4"/>
  <c r="J22" i="5" s="1"/>
  <c r="G22" i="5" s="1"/>
  <c r="Y44" i="4"/>
  <c r="J23" i="5" s="1"/>
  <c r="G23" i="5" s="1"/>
  <c r="Z44" i="4"/>
  <c r="J24" i="5" s="1"/>
  <c r="G24" i="5" s="1"/>
  <c r="AA44" i="4"/>
  <c r="J25" i="5" s="1"/>
  <c r="G25" i="5" s="1"/>
  <c r="Q46" i="4"/>
  <c r="R46" i="4"/>
  <c r="S46" i="4"/>
  <c r="T46" i="4"/>
  <c r="U46" i="4"/>
  <c r="V46" i="4"/>
  <c r="W46" i="4"/>
  <c r="X46" i="4"/>
  <c r="Y46" i="4"/>
  <c r="Z46" i="4"/>
  <c r="AA46" i="4"/>
  <c r="Q47" i="4"/>
  <c r="R47" i="4"/>
  <c r="S47" i="4"/>
  <c r="T47" i="4"/>
  <c r="U47" i="4"/>
  <c r="V47" i="4"/>
  <c r="W47" i="4"/>
  <c r="X47" i="4"/>
  <c r="Y47" i="4"/>
  <c r="Z47" i="4"/>
  <c r="AA47" i="4"/>
  <c r="AS2" i="18" l="1"/>
  <c r="I14" i="5" s="1"/>
  <c r="AK2" i="18"/>
  <c r="BA2" i="18"/>
  <c r="BA3" i="18" s="1"/>
  <c r="D4" i="6"/>
  <c r="AR2" i="18"/>
  <c r="AR3" i="18" s="1"/>
  <c r="AJ8" i="18"/>
  <c r="W21" i="11"/>
  <c r="AI3" i="18"/>
  <c r="AM3" i="18"/>
  <c r="AQ3" i="18"/>
  <c r="AU3" i="18"/>
  <c r="AY3" i="18"/>
  <c r="BC3" i="18"/>
  <c r="AJ2" i="18"/>
  <c r="AJ3" i="18" s="1"/>
  <c r="AZ2" i="18"/>
  <c r="AZ3" i="18" s="1"/>
  <c r="AJ9" i="18"/>
  <c r="AK3" i="18"/>
  <c r="AJ13" i="18"/>
  <c r="G4" i="6"/>
  <c r="AN3" i="18"/>
  <c r="I9" i="5"/>
  <c r="BD3" i="18"/>
  <c r="I25" i="5"/>
  <c r="J26" i="18"/>
  <c r="Z26" i="18"/>
  <c r="K26" i="18"/>
  <c r="AA26" i="18"/>
  <c r="I8" i="5"/>
  <c r="I16" i="5"/>
  <c r="I24" i="5"/>
  <c r="BF2" i="11"/>
  <c r="H25" i="5" s="1"/>
  <c r="AX2" i="11"/>
  <c r="H17" i="5" s="1"/>
  <c r="AV2" i="18"/>
  <c r="F26" i="18"/>
  <c r="N26" i="18"/>
  <c r="V26" i="18"/>
  <c r="I5" i="5"/>
  <c r="I21" i="5"/>
  <c r="R26" i="18"/>
  <c r="I4" i="5"/>
  <c r="I12" i="5"/>
  <c r="I20" i="5"/>
  <c r="AH6" i="4"/>
  <c r="AO2" i="18"/>
  <c r="AW2" i="18"/>
  <c r="BE2" i="18"/>
  <c r="I6" i="5"/>
  <c r="BA3" i="11"/>
  <c r="AJ14" i="18"/>
  <c r="I4" i="6" s="1"/>
  <c r="AH2" i="18"/>
  <c r="AL2" i="18"/>
  <c r="AP2" i="18"/>
  <c r="AT2" i="18"/>
  <c r="AX2" i="18"/>
  <c r="BB2" i="18"/>
  <c r="BF2" i="18"/>
  <c r="AF1" i="18"/>
  <c r="Y21" i="11"/>
  <c r="U21" i="11"/>
  <c r="Q21" i="11"/>
  <c r="X21" i="11"/>
  <c r="T21" i="11"/>
  <c r="BE3" i="11"/>
  <c r="AW3" i="11"/>
  <c r="BB3" i="11"/>
  <c r="BH3" i="11"/>
  <c r="BD3" i="11"/>
  <c r="AZ3" i="11"/>
  <c r="AV3" i="11"/>
  <c r="BG3" i="11"/>
  <c r="BC3" i="11"/>
  <c r="AY3" i="11"/>
  <c r="AU3" i="11"/>
  <c r="Y45" i="4"/>
  <c r="U45" i="4"/>
  <c r="Q45" i="4"/>
  <c r="Z45" i="4"/>
  <c r="V45" i="4"/>
  <c r="R45" i="4"/>
  <c r="AA45" i="4"/>
  <c r="W45" i="4"/>
  <c r="S45" i="4"/>
  <c r="X45" i="4"/>
  <c r="T45" i="4"/>
  <c r="P23" i="11"/>
  <c r="O23" i="11"/>
  <c r="N23" i="11"/>
  <c r="M23" i="11"/>
  <c r="L23" i="11"/>
  <c r="K23" i="11"/>
  <c r="J23" i="11"/>
  <c r="I23" i="11"/>
  <c r="H23" i="11"/>
  <c r="G23" i="11"/>
  <c r="F23" i="11"/>
  <c r="E23" i="11"/>
  <c r="AS3" i="18" l="1"/>
  <c r="BF3" i="11"/>
  <c r="I22" i="5"/>
  <c r="I13" i="5"/>
  <c r="AX3" i="11"/>
  <c r="AH3" i="18"/>
  <c r="I3" i="5"/>
  <c r="AT3" i="18"/>
  <c r="I15" i="5"/>
  <c r="AV3" i="18"/>
  <c r="I17" i="5"/>
  <c r="BF3" i="18"/>
  <c r="I27" i="5"/>
  <c r="AP3" i="18"/>
  <c r="I11" i="5"/>
  <c r="BE3" i="18"/>
  <c r="I26" i="5"/>
  <c r="AX3" i="18"/>
  <c r="I19" i="5"/>
  <c r="AO3" i="18"/>
  <c r="I10" i="5"/>
  <c r="BB3" i="18"/>
  <c r="I23" i="5"/>
  <c r="AL3" i="18"/>
  <c r="I7" i="5"/>
  <c r="AW3" i="18"/>
  <c r="I18" i="5"/>
  <c r="F44" i="4"/>
  <c r="J4" i="5" s="1"/>
  <c r="G4" i="5" s="1"/>
  <c r="G44" i="4"/>
  <c r="J5" i="5" s="1"/>
  <c r="G5" i="5" s="1"/>
  <c r="H44" i="4"/>
  <c r="J6" i="5" s="1"/>
  <c r="G6" i="5" s="1"/>
  <c r="I44" i="4"/>
  <c r="J7" i="5" s="1"/>
  <c r="G7" i="5" s="1"/>
  <c r="J44" i="4"/>
  <c r="J8" i="5" s="1"/>
  <c r="G8" i="5" s="1"/>
  <c r="K44" i="4"/>
  <c r="J9" i="5" s="1"/>
  <c r="G9" i="5" s="1"/>
  <c r="L44" i="4"/>
  <c r="J10" i="5" s="1"/>
  <c r="G10" i="5" s="1"/>
  <c r="M44" i="4"/>
  <c r="J11" i="5" s="1"/>
  <c r="G11" i="5" s="1"/>
  <c r="N44" i="4"/>
  <c r="J12" i="5" s="1"/>
  <c r="G12" i="5" s="1"/>
  <c r="O44" i="4"/>
  <c r="J13" i="5" s="1"/>
  <c r="G13" i="5" s="1"/>
  <c r="P44" i="4"/>
  <c r="J14" i="5" s="1"/>
  <c r="G14" i="5" s="1"/>
  <c r="AB44" i="4"/>
  <c r="J26" i="5" s="1"/>
  <c r="G26" i="5" s="1"/>
  <c r="AE44" i="4"/>
  <c r="J27" i="5" s="1"/>
  <c r="G27" i="5" s="1"/>
  <c r="E44" i="4"/>
  <c r="J3" i="5" s="1"/>
  <c r="G3" i="5" s="1"/>
  <c r="C3" i="6"/>
  <c r="AL16" i="11"/>
  <c r="K3" i="6" s="1"/>
  <c r="AL15" i="11"/>
  <c r="J3" i="6" s="1"/>
  <c r="AK10" i="11"/>
  <c r="AL10" i="11" s="1"/>
  <c r="AK9" i="11"/>
  <c r="AK8" i="11"/>
  <c r="F3" i="6" s="1"/>
  <c r="AL7" i="11"/>
  <c r="AT5" i="11"/>
  <c r="AS5" i="11"/>
  <c r="AR5" i="11"/>
  <c r="AQ5" i="11"/>
  <c r="AP5" i="11"/>
  <c r="AO5" i="11"/>
  <c r="AN5" i="11"/>
  <c r="AM5" i="11"/>
  <c r="AL5" i="11"/>
  <c r="AK5" i="11"/>
  <c r="AJ5" i="11"/>
  <c r="AT4" i="11"/>
  <c r="AS4" i="11"/>
  <c r="AR4" i="11"/>
  <c r="AQ4" i="11"/>
  <c r="AP4" i="11"/>
  <c r="AO4" i="11"/>
  <c r="AN4" i="11"/>
  <c r="AM4" i="11"/>
  <c r="AL4" i="11"/>
  <c r="AK4" i="11"/>
  <c r="AJ4" i="11"/>
  <c r="AT2" i="11"/>
  <c r="H13" i="5" s="1"/>
  <c r="AS2" i="11"/>
  <c r="H12" i="5" s="1"/>
  <c r="AR2" i="11"/>
  <c r="H11" i="5" s="1"/>
  <c r="AQ2" i="11"/>
  <c r="H10" i="5" s="1"/>
  <c r="AP2" i="11"/>
  <c r="H9" i="5" s="1"/>
  <c r="AO2" i="11"/>
  <c r="H8" i="5" s="1"/>
  <c r="AN2" i="11"/>
  <c r="H7" i="5" s="1"/>
  <c r="AM2" i="11"/>
  <c r="H6" i="5" s="1"/>
  <c r="AL2" i="11"/>
  <c r="H5" i="5" s="1"/>
  <c r="AK2" i="11"/>
  <c r="H4" i="5" s="1"/>
  <c r="AJ2" i="11"/>
  <c r="H3" i="5" s="1"/>
  <c r="AG21" i="11"/>
  <c r="AF21" i="11"/>
  <c r="AE21" i="11"/>
  <c r="AB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AH1" i="11"/>
  <c r="AH6" i="11" s="1"/>
  <c r="F46" i="4"/>
  <c r="G46" i="4"/>
  <c r="H46" i="4"/>
  <c r="I46" i="4"/>
  <c r="J46" i="4"/>
  <c r="K46" i="4"/>
  <c r="L46" i="4"/>
  <c r="M46" i="4"/>
  <c r="N46" i="4"/>
  <c r="O46" i="4"/>
  <c r="P46" i="4"/>
  <c r="AB46" i="4"/>
  <c r="AE46" i="4"/>
  <c r="E46" i="4"/>
  <c r="AE41" i="4"/>
  <c r="AG41" i="4"/>
  <c r="AF41" i="4"/>
  <c r="AJ24" i="18" l="1"/>
  <c r="AK24" i="18" s="1"/>
  <c r="AJ20" i="18"/>
  <c r="AJ17" i="18"/>
  <c r="L4" i="6" s="1"/>
  <c r="AJ12" i="18"/>
  <c r="AF26" i="18"/>
  <c r="AH8" i="11"/>
  <c r="AH12" i="11"/>
  <c r="AH20" i="11"/>
  <c r="AH9" i="11"/>
  <c r="AH13" i="11"/>
  <c r="AH17" i="11"/>
  <c r="AH10" i="11"/>
  <c r="AH14" i="11"/>
  <c r="AH18" i="11"/>
  <c r="AH7" i="11"/>
  <c r="AH11" i="11"/>
  <c r="AH15" i="11"/>
  <c r="AH19" i="11"/>
  <c r="AH16" i="11"/>
  <c r="AL3" i="11"/>
  <c r="AP3" i="11"/>
  <c r="AT3" i="11"/>
  <c r="AM3" i="11"/>
  <c r="AQ3" i="11"/>
  <c r="AJ3" i="11"/>
  <c r="AN3" i="11"/>
  <c r="AR3" i="11"/>
  <c r="AL14" i="11"/>
  <c r="I3" i="6" s="1"/>
  <c r="AK3" i="11"/>
  <c r="AO3" i="11"/>
  <c r="AS3" i="11"/>
  <c r="AL13" i="11"/>
  <c r="D3" i="6"/>
  <c r="E3" i="6"/>
  <c r="G3" i="6"/>
  <c r="AL8" i="11"/>
  <c r="AL9" i="11"/>
  <c r="AH59" i="4"/>
  <c r="K5" i="6" s="1"/>
  <c r="AH58" i="4"/>
  <c r="J5" i="6" s="1"/>
  <c r="AG53" i="4"/>
  <c r="AH53" i="4" s="1"/>
  <c r="AG52" i="4"/>
  <c r="AG51" i="4"/>
  <c r="AH51" i="4" s="1"/>
  <c r="H3" i="6" l="1"/>
  <c r="H4" i="6"/>
  <c r="AJ21" i="18"/>
  <c r="AK20" i="18"/>
  <c r="AL20" i="11"/>
  <c r="AL12" i="11"/>
  <c r="AL17" i="11"/>
  <c r="L3" i="6" s="1"/>
  <c r="AH21" i="11"/>
  <c r="AH57" i="4"/>
  <c r="I5" i="6" s="1"/>
  <c r="C5" i="6"/>
  <c r="AH52" i="4"/>
  <c r="AH56" i="4"/>
  <c r="H5" i="6" s="1"/>
  <c r="G5" i="6"/>
  <c r="F5" i="6"/>
  <c r="D5" i="6"/>
  <c r="E5" i="6"/>
  <c r="AK21" i="18" l="1"/>
  <c r="AJ22" i="18"/>
  <c r="AM20" i="11"/>
  <c r="F47" i="4"/>
  <c r="G47" i="4"/>
  <c r="H47" i="4"/>
  <c r="I47" i="4"/>
  <c r="J47" i="4"/>
  <c r="K47" i="4"/>
  <c r="L47" i="4"/>
  <c r="M47" i="4"/>
  <c r="N47" i="4"/>
  <c r="O47" i="4"/>
  <c r="P47" i="4"/>
  <c r="AB47" i="4"/>
  <c r="AE47" i="4"/>
  <c r="E47" i="4"/>
  <c r="F41" i="4"/>
  <c r="G41" i="4"/>
  <c r="H41" i="4"/>
  <c r="I41" i="4"/>
  <c r="J41" i="4"/>
  <c r="K41" i="4"/>
  <c r="L41" i="4"/>
  <c r="M41" i="4"/>
  <c r="N41" i="4"/>
  <c r="O41" i="4"/>
  <c r="P41" i="4"/>
  <c r="AB41" i="4"/>
  <c r="E41" i="4"/>
  <c r="AK22" i="18" l="1"/>
  <c r="AJ23" i="18"/>
  <c r="AK23" i="18" s="1"/>
  <c r="AH7" i="4"/>
  <c r="AH9" i="4"/>
  <c r="AH11" i="4"/>
  <c r="AH13" i="4"/>
  <c r="AH15" i="4"/>
  <c r="AH17" i="4"/>
  <c r="AH19" i="4"/>
  <c r="AH21" i="4"/>
  <c r="AH23" i="4"/>
  <c r="AH8" i="4"/>
  <c r="AH10" i="4"/>
  <c r="AH12" i="4"/>
  <c r="AH14" i="4"/>
  <c r="AH16" i="4"/>
  <c r="AH18" i="4"/>
  <c r="AH20" i="4"/>
  <c r="AH22" i="4"/>
  <c r="AH24" i="4"/>
  <c r="AB45" i="4"/>
  <c r="M45" i="4"/>
  <c r="I45" i="4"/>
  <c r="E45" i="4"/>
  <c r="P45" i="4"/>
  <c r="L45" i="4"/>
  <c r="H45" i="4"/>
  <c r="O45" i="4"/>
  <c r="K45" i="4"/>
  <c r="G45" i="4"/>
  <c r="AE45" i="4"/>
  <c r="N45" i="4"/>
  <c r="J45" i="4"/>
  <c r="F45" i="4"/>
  <c r="AH35" i="4"/>
  <c r="AH27" i="4"/>
  <c r="AH38" i="4"/>
  <c r="AH34" i="4"/>
  <c r="AH30" i="4"/>
  <c r="AH26" i="4"/>
  <c r="AH37" i="4"/>
  <c r="AH33" i="4"/>
  <c r="AH29" i="4"/>
  <c r="AH25" i="4"/>
  <c r="AH39" i="4"/>
  <c r="AH31" i="4"/>
  <c r="AH40" i="4"/>
  <c r="AH36" i="4"/>
  <c r="AH32" i="4"/>
  <c r="AH28" i="4"/>
  <c r="AH55" i="4" l="1"/>
  <c r="J60" i="4"/>
  <c r="K60" i="4" s="1"/>
  <c r="J56" i="4"/>
  <c r="K56" i="4" s="1"/>
  <c r="AH41" i="4"/>
  <c r="AH60" i="4"/>
  <c r="L5" i="6" s="1"/>
  <c r="J57" i="4" l="1"/>
  <c r="K57" i="4" l="1"/>
  <c r="J58" i="4"/>
  <c r="K58" i="4" l="1"/>
  <c r="J59" i="4"/>
  <c r="K59" i="4" s="1"/>
</calcChain>
</file>

<file path=xl/sharedStrings.xml><?xml version="1.0" encoding="utf-8"?>
<sst xmlns="http://schemas.openxmlformats.org/spreadsheetml/2006/main" count="698" uniqueCount="148">
  <si>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</si>
  <si>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</si>
  <si>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</si>
  <si>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</si>
  <si>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</si>
  <si>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</si>
  <si>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</si>
  <si>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</si>
  <si>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</si>
  <si>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</si>
  <si>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</si>
  <si>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</si>
  <si>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</si>
  <si>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</si>
  <si>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</si>
  <si>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</si>
  <si>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</si>
  <si>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</si>
  <si>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</si>
  <si>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</si>
  <si>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</si>
  <si>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</si>
  <si>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</si>
  <si>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</si>
  <si>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</si>
  <si>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</si>
  <si>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</si>
  <si>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</si>
  <si>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</si>
  <si>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</si>
  <si>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</si>
  <si>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</si>
  <si>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</si>
  <si>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</si>
  <si>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</si>
  <si>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</si>
  <si>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</si>
  <si>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</si>
  <si>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</si>
  <si>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</si>
  <si>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</si>
  <si>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</si>
  <si>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</si>
  <si>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</si>
  <si>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</si>
  <si>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</si>
  <si>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</si>
  <si>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</si>
  <si>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</si>
  <si>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</si>
  <si>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</si>
  <si>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</si>
  <si>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</si>
  <si>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</si>
  <si>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</si>
  <si>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</si>
  <si>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8А</t>
  </si>
  <si>
    <t>8Б</t>
  </si>
  <si>
    <t>Ашихмин</t>
  </si>
  <si>
    <t>X</t>
  </si>
  <si>
    <t>Весютова</t>
  </si>
  <si>
    <t>Елисеев</t>
  </si>
  <si>
    <t>Ермаков</t>
  </si>
  <si>
    <t>Зюзькин</t>
  </si>
  <si>
    <t>Лаврин</t>
  </si>
  <si>
    <t>Мирзоев</t>
  </si>
  <si>
    <t>Овсянников</t>
  </si>
  <si>
    <t>Першина</t>
  </si>
  <si>
    <t>Сидоркина</t>
  </si>
  <si>
    <t>Сурков</t>
  </si>
  <si>
    <t>Тумайкина</t>
  </si>
  <si>
    <t>Хасанов</t>
  </si>
  <si>
    <t>Чернов</t>
  </si>
  <si>
    <t>Шилко</t>
  </si>
  <si>
    <t>1K1 (4б)</t>
  </si>
  <si>
    <t>1K2 (3б)</t>
  </si>
  <si>
    <t>1K3 (2б)</t>
  </si>
  <si>
    <t>2K1 (3б)</t>
  </si>
  <si>
    <t>2K2 (3б)</t>
  </si>
  <si>
    <t>2K3 (3б)</t>
  </si>
  <si>
    <t>3.1 (1б)</t>
  </si>
  <si>
    <t>3.2 (3б)</t>
  </si>
  <si>
    <t>4.1 (1б)</t>
  </si>
  <si>
    <t>4.2 (3б)</t>
  </si>
  <si>
    <t>5 (2б)</t>
  </si>
  <si>
    <t>6 (2б)</t>
  </si>
  <si>
    <t>7 (2б)</t>
  </si>
  <si>
    <t>8 (2б)</t>
  </si>
  <si>
    <t>9 (1б)</t>
  </si>
  <si>
    <t>10 (1б)</t>
  </si>
  <si>
    <t>11.1 (2б)</t>
  </si>
  <si>
    <t>11.2 (3б)</t>
  </si>
  <si>
    <t>12 (1б)</t>
  </si>
  <si>
    <t>13 (1б)</t>
  </si>
  <si>
    <t>14.1 (1б)</t>
  </si>
  <si>
    <t>14.2 (1б)</t>
  </si>
  <si>
    <t>15.1 (1б)</t>
  </si>
  <si>
    <t>15.2 (2б)</t>
  </si>
  <si>
    <t>16.1 (1б)</t>
  </si>
  <si>
    <t>16.2 (1б)</t>
  </si>
  <si>
    <t>17 (1б)</t>
  </si>
  <si>
    <t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</si>
  <si>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</si>
  <si>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</si>
  <si>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</si>
  <si>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</si>
  <si>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</si>
  <si>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</si>
  <si>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</si>
  <si>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</si>
  <si>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t>
  </si>
  <si>
    <t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t>
  </si>
  <si>
    <t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t>
  </si>
  <si>
    <t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</si>
  <si>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</si>
  <si>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</si>
  <si>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</si>
  <si>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t>
  </si>
  <si>
    <t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t>
  </si>
  <si>
    <t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t>
  </si>
  <si>
    <t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t>
  </si>
  <si>
    <t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t>
  </si>
  <si>
    <t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</si>
  <si>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</si>
  <si>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t>
  </si>
  <si>
    <t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t>
  </si>
  <si>
    <t>8а</t>
  </si>
  <si>
    <t>Атаджанова Л.</t>
  </si>
  <si>
    <t>8б</t>
  </si>
  <si>
    <t>Атаджанова Р.</t>
  </si>
  <si>
    <t>Брикатнин</t>
  </si>
  <si>
    <t>Доляева</t>
  </si>
  <si>
    <t>Доронина</t>
  </si>
  <si>
    <t>Емельянова</t>
  </si>
  <si>
    <t>Жарков</t>
  </si>
  <si>
    <t>Загуменнов</t>
  </si>
  <si>
    <t>Исмаилов</t>
  </si>
  <si>
    <t>Кузынцева</t>
  </si>
  <si>
    <t>Мирскова</t>
  </si>
  <si>
    <t>Молотков</t>
  </si>
  <si>
    <t>Никулина</t>
  </si>
  <si>
    <t>Павлова</t>
  </si>
  <si>
    <t>Присягина</t>
  </si>
  <si>
    <t>Рожков</t>
  </si>
  <si>
    <t>Синицкая</t>
  </si>
  <si>
    <t>Сирота</t>
  </si>
  <si>
    <t>Смоляков</t>
  </si>
  <si>
    <t>Чирочкина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</si>
</sst>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14" fillId="0" borderId="9" xfId="0" applyFont="1" applyBorder="1"/>
    <xf numFmtId="0" fontId="0" fillId="0" borderId="9" xfId="0" applyBorder="1"/>
    <xf numFmtId="0" fontId="0" fillId="0" borderId="1" xfId="0" applyBorder="1" applyAlignment="1">
      <alignment horizontal="left"/>
    </xf>
    <xf numFmtId="0" fontId="15" fillId="0" borderId="8" xfId="2" applyBorder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37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637-4BA7-A262-C26F52E753DC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637-4BA7-A262-C26F52E753DC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637-4BA7-A262-C26F52E753D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A637-4BA7-A262-C26F52E753D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637-4BA7-A262-C26F52E753DC}"/>
              </c:ext>
            </c:extLst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637-4BA7-A262-C26F52E753DC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'1'!$E$56:$I$60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'1'!$K$56:$K$60</c:f>
              <c:numCache>
                <c:formatCode>0.0</c:formatCode>
                <c:ptCount val="5"/>
                <c:pt idx="0">
                  <c:v>0</c:v>
                </c:pt>
                <c:pt idx="1">
                  <c:v>0.75757575757575757</c:v>
                </c:pt>
                <c:pt idx="2">
                  <c:v>0</c:v>
                </c:pt>
                <c:pt idx="3">
                  <c:v>21.969696969696969</c:v>
                </c:pt>
                <c:pt idx="4">
                  <c:v>3.7878787878787881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37-4BA7-A262-C26F52E75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'8А'!$AJ$20:$AK$20</c:f>
              <c:strCache>
                <c:ptCount val="1"/>
                <c:pt idx="0">
                  <c:v>ВЫСОКИЙ</c:v>
                </c:pt>
              </c:strCache>
            </c:strRef>
          </c:cat>
          <c:val>
            <c:numRef>
              <c:f>'8А'!$AM$20:$AM$20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6-479A-AAEB-0F06BAF6C0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'8Б'!$AK$20:$AK$24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60.606060606060609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1-401E-A158-6A0B4EE5A4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F42-4F22-BD98-62CB2AD444A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F42-4F22-BD98-62CB2AD444A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2F42-4F22-BD98-62CB2AD444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42-4F22-BD98-62CB2AD444A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8А</c:v>
                </c:pt>
                <c:pt idx="1">
                  <c:v>8Б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42.424242424242422</c:v>
                </c:pt>
                <c:pt idx="1">
                  <c:v>42.424242424242422</c:v>
                </c:pt>
                <c:pt idx="2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7-48B7-BEBC-8F9D36DEADD0}"/>
            </c:ext>
          </c:extLst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57-48B7-BEBC-8F9D36DEADD0}"/>
                </c:ext>
              </c:extLst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7-48B7-BEBC-8F9D36DEA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8А</c:v>
                </c:pt>
                <c:pt idx="1">
                  <c:v>8Б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3.0303030303030303</c:v>
                </c:pt>
                <c:pt idx="1">
                  <c:v>0</c:v>
                </c:pt>
                <c:pt idx="2">
                  <c:v>3.7878787878787881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57-48B7-BEBC-8F9D36DE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80928"/>
        <c:axId val="93986816"/>
        <c:axId val="0"/>
      </c:bar3DChart>
      <c:catAx>
        <c:axId val="93980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986816"/>
        <c:crosses val="autoZero"/>
        <c:auto val="1"/>
        <c:lblAlgn val="ctr"/>
        <c:lblOffset val="100"/>
        <c:noMultiLvlLbl val="0"/>
      </c:catAx>
      <c:valAx>
        <c:axId val="9398681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980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C0-40EC-AF7F-455B51D4AF68}"/>
                </c:ext>
              </c:extLst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C0-40EC-AF7F-455B51D4AF68}"/>
                </c:ext>
              </c:extLst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C0-40EC-AF7F-455B51D4AF68}"/>
                </c:ext>
              </c:extLst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C0-40EC-AF7F-455B51D4AF68}"/>
                </c:ext>
              </c:extLst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C0-40EC-AF7F-455B51D4A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показатели!$A$3:$A$5</c:f>
              <c:strCache>
                <c:ptCount val="3"/>
                <c:pt idx="0">
                  <c:v>8А</c:v>
                </c:pt>
                <c:pt idx="1">
                  <c:v>8Б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56.054421768707471</c:v>
                </c:pt>
                <c:pt idx="1">
                  <c:v>26.6</c:v>
                </c:pt>
                <c:pt idx="2">
                  <c:v>52.885154061624661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C0-40EC-AF7F-455B51D4A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864704"/>
        <c:axId val="93866240"/>
        <c:axId val="0"/>
      </c:bar3DChart>
      <c:catAx>
        <c:axId val="9386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866240"/>
        <c:crosses val="autoZero"/>
        <c:auto val="1"/>
        <c:lblAlgn val="ctr"/>
        <c:lblOffset val="100"/>
        <c:noMultiLvlLbl val="0"/>
      </c:catAx>
      <c:valAx>
        <c:axId val="9386624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386470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'1'!$E$4:$AE$4</c:f>
              <c:numCache>
                <c:formatCode>General</c:formatCode>
                <c:ptCount val="27"/>
              </c:numCache>
            </c:numRef>
          </c:cat>
          <c:val>
            <c:numRef>
              <c:f>'2'!$D$3:$D$27</c:f>
              <c:numCache>
                <c:formatCode>General</c:formatCode>
                <c:ptCount val="25"/>
                <c:pt idx="0">
                  <c:v>64.63</c:v>
                </c:pt>
                <c:pt idx="1">
                  <c:v>89.43</c:v>
                </c:pt>
                <c:pt idx="2">
                  <c:v>89.02</c:v>
                </c:pt>
                <c:pt idx="3">
                  <c:v>78.86</c:v>
                </c:pt>
                <c:pt idx="4">
                  <c:v>47.97</c:v>
                </c:pt>
                <c:pt idx="5">
                  <c:v>63.41</c:v>
                </c:pt>
                <c:pt idx="6">
                  <c:v>45.53</c:v>
                </c:pt>
                <c:pt idx="7">
                  <c:v>85.37</c:v>
                </c:pt>
                <c:pt idx="8">
                  <c:v>60.98</c:v>
                </c:pt>
                <c:pt idx="9">
                  <c:v>91.46</c:v>
                </c:pt>
                <c:pt idx="10">
                  <c:v>86.18</c:v>
                </c:pt>
                <c:pt idx="11">
                  <c:v>47.56</c:v>
                </c:pt>
                <c:pt idx="12">
                  <c:v>90.24</c:v>
                </c:pt>
                <c:pt idx="13">
                  <c:v>70.73</c:v>
                </c:pt>
                <c:pt idx="14">
                  <c:v>73.17</c:v>
                </c:pt>
                <c:pt idx="15">
                  <c:v>53.66</c:v>
                </c:pt>
                <c:pt idx="16">
                  <c:v>62.2</c:v>
                </c:pt>
                <c:pt idx="17">
                  <c:v>69.92</c:v>
                </c:pt>
                <c:pt idx="18">
                  <c:v>74.39</c:v>
                </c:pt>
                <c:pt idx="19">
                  <c:v>60.98</c:v>
                </c:pt>
                <c:pt idx="20">
                  <c:v>14.63</c:v>
                </c:pt>
                <c:pt idx="21">
                  <c:v>58.54</c:v>
                </c:pt>
                <c:pt idx="22">
                  <c:v>31.71</c:v>
                </c:pt>
                <c:pt idx="23">
                  <c:v>39.020000000000003</c:v>
                </c:pt>
                <c:pt idx="24">
                  <c:v>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1-445D-AA24-9BD9CC1F7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10912"/>
        <c:axId val="93912448"/>
      </c:lineChart>
      <c:catAx>
        <c:axId val="939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912448"/>
        <c:crosses val="autoZero"/>
        <c:auto val="1"/>
        <c:lblAlgn val="ctr"/>
        <c:lblOffset val="100"/>
        <c:noMultiLvlLbl val="0"/>
      </c:catAx>
      <c:valAx>
        <c:axId val="93912448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391091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450272</xdr:colOff>
      <xdr:row>5</xdr:row>
      <xdr:rowOff>178376</xdr:rowOff>
    </xdr:from>
    <xdr:to>
      <xdr:col>52</xdr:col>
      <xdr:colOff>419101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601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60"/>
  <sheetViews>
    <sheetView zoomScale="85" zoomScaleNormal="85" workbookViewId="0">
      <selection activeCell="AJ44" sqref="AJ44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31" width="4" customWidth="1"/>
    <col min="32" max="32" width="7.5703125" style="29" customWidth="1"/>
    <col min="33" max="33" width="8.7109375" style="3" bestFit="1" customWidth="1"/>
  </cols>
  <sheetData>
    <row r="1" spans="1:34" x14ac:dyDescent="0.25">
      <c r="D1" s="30" t="s">
        <v>35</v>
      </c>
      <c r="E1" s="103">
        <v>4</v>
      </c>
      <c r="F1" s="103">
        <v>3</v>
      </c>
      <c r="G1" s="103">
        <v>2</v>
      </c>
      <c r="H1" s="103">
        <v>3</v>
      </c>
      <c r="I1" s="103">
        <v>3</v>
      </c>
      <c r="J1" s="103">
        <v>3</v>
      </c>
      <c r="K1" s="103">
        <v>1</v>
      </c>
      <c r="L1" s="103">
        <v>3</v>
      </c>
      <c r="M1" s="103">
        <v>1</v>
      </c>
      <c r="N1" s="103">
        <v>3</v>
      </c>
      <c r="O1" s="103">
        <v>2</v>
      </c>
      <c r="P1" s="103">
        <v>2</v>
      </c>
      <c r="Q1" s="103">
        <v>2</v>
      </c>
      <c r="R1" s="103">
        <v>2</v>
      </c>
      <c r="S1" s="103">
        <v>1</v>
      </c>
      <c r="T1" s="103">
        <v>1</v>
      </c>
      <c r="U1" s="103">
        <v>2</v>
      </c>
      <c r="V1" s="103">
        <v>3</v>
      </c>
      <c r="W1" s="103">
        <v>1</v>
      </c>
      <c r="X1" s="103">
        <v>1</v>
      </c>
      <c r="Y1" s="103">
        <v>1</v>
      </c>
      <c r="Z1" s="103">
        <v>1</v>
      </c>
      <c r="AA1" s="103">
        <v>1</v>
      </c>
      <c r="AB1" s="103">
        <v>2</v>
      </c>
      <c r="AC1" s="103">
        <v>1</v>
      </c>
      <c r="AD1" s="103">
        <v>1</v>
      </c>
      <c r="AE1" s="103">
        <v>1</v>
      </c>
      <c r="AH1" s="5">
        <f>SUM(E1:AE1)</f>
        <v>51</v>
      </c>
    </row>
    <row r="3" spans="1:34" x14ac:dyDescent="0.25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  <c r="AF3" s="78" t="s">
        <v>4</v>
      </c>
      <c r="AG3" s="78" t="s">
        <v>5</v>
      </c>
      <c r="AH3" s="81" t="s">
        <v>7</v>
      </c>
    </row>
    <row r="4" spans="1:34" x14ac:dyDescent="0.25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79"/>
      <c r="AG4" s="79"/>
      <c r="AH4" s="82"/>
    </row>
    <row r="5" spans="1:34" ht="15.75" thickBot="1" x14ac:dyDescent="0.3">
      <c r="A5" s="83"/>
      <c r="B5" s="83"/>
      <c r="C5" s="83"/>
      <c r="D5" s="83"/>
      <c r="E5" s="104" t="s">
        <v>74</v>
      </c>
      <c r="F5" s="105" t="s">
        <v>75</v>
      </c>
      <c r="G5" s="105" t="s">
        <v>76</v>
      </c>
      <c r="H5" s="105" t="s">
        <v>77</v>
      </c>
      <c r="I5" s="105" t="s">
        <v>78</v>
      </c>
      <c r="J5" s="105" t="s">
        <v>79</v>
      </c>
      <c r="K5" s="105" t="s">
        <v>80</v>
      </c>
      <c r="L5" s="105" t="s">
        <v>81</v>
      </c>
      <c r="M5" s="105" t="s">
        <v>82</v>
      </c>
      <c r="N5" s="105" t="s">
        <v>83</v>
      </c>
      <c r="O5" s="105" t="s">
        <v>84</v>
      </c>
      <c r="P5" s="105" t="s">
        <v>85</v>
      </c>
      <c r="Q5" s="105" t="s">
        <v>86</v>
      </c>
      <c r="R5" s="105" t="s">
        <v>87</v>
      </c>
      <c r="S5" s="105" t="s">
        <v>88</v>
      </c>
      <c r="T5" s="105" t="s">
        <v>89</v>
      </c>
      <c r="U5" s="105" t="s">
        <v>90</v>
      </c>
      <c r="V5" s="105" t="s">
        <v>91</v>
      </c>
      <c r="W5" s="105" t="s">
        <v>92</v>
      </c>
      <c r="X5" s="105" t="s">
        <v>93</v>
      </c>
      <c r="Y5" s="105" t="s">
        <v>94</v>
      </c>
      <c r="Z5" s="105" t="s">
        <v>95</v>
      </c>
      <c r="AA5" s="105" t="s">
        <v>96</v>
      </c>
      <c r="AB5" s="105" t="s">
        <v>97</v>
      </c>
      <c r="AC5" s="105" t="s">
        <v>98</v>
      </c>
      <c r="AD5" s="105" t="s">
        <v>99</v>
      </c>
      <c r="AE5" s="105" t="s">
        <v>100</v>
      </c>
      <c r="AF5" s="80"/>
      <c r="AG5" s="80"/>
      <c r="AH5" s="83"/>
    </row>
    <row r="6" spans="1:34" x14ac:dyDescent="0.25">
      <c r="A6" s="1">
        <v>1</v>
      </c>
      <c r="B6" s="1" t="s">
        <v>58</v>
      </c>
      <c r="C6" s="2">
        <v>2</v>
      </c>
      <c r="D6" s="2" t="s">
        <v>126</v>
      </c>
      <c r="E6" s="103">
        <v>3</v>
      </c>
      <c r="F6" s="103">
        <v>3</v>
      </c>
      <c r="G6" s="103">
        <v>2</v>
      </c>
      <c r="H6" s="103">
        <v>3</v>
      </c>
      <c r="I6" s="103">
        <v>3</v>
      </c>
      <c r="J6" s="103">
        <v>2</v>
      </c>
      <c r="K6" s="103">
        <v>0</v>
      </c>
      <c r="L6" s="103">
        <v>0</v>
      </c>
      <c r="M6" s="103">
        <v>1</v>
      </c>
      <c r="N6" s="103">
        <v>2</v>
      </c>
      <c r="O6" s="103">
        <v>2</v>
      </c>
      <c r="P6" s="103" t="s">
        <v>59</v>
      </c>
      <c r="Q6" s="103">
        <v>1</v>
      </c>
      <c r="R6" s="103">
        <v>2</v>
      </c>
      <c r="S6" s="103" t="s">
        <v>59</v>
      </c>
      <c r="T6" s="103">
        <v>0</v>
      </c>
      <c r="U6" s="103" t="s">
        <v>59</v>
      </c>
      <c r="V6" s="103" t="s">
        <v>59</v>
      </c>
      <c r="W6" s="103">
        <v>0</v>
      </c>
      <c r="X6" s="103">
        <v>1</v>
      </c>
      <c r="Y6" s="103">
        <v>1</v>
      </c>
      <c r="Z6" s="103">
        <v>1</v>
      </c>
      <c r="AA6" s="103">
        <v>1</v>
      </c>
      <c r="AB6" s="103" t="s">
        <v>59</v>
      </c>
      <c r="AC6" s="103">
        <v>1</v>
      </c>
      <c r="AD6" s="103" t="s">
        <v>59</v>
      </c>
      <c r="AE6" s="103">
        <v>1</v>
      </c>
      <c r="AF6" s="103">
        <v>30</v>
      </c>
      <c r="AG6" s="103">
        <v>3</v>
      </c>
      <c r="AH6" s="6">
        <f>AF6/$AH$1*100</f>
        <v>58.82352941176471</v>
      </c>
    </row>
    <row r="7" spans="1:34" x14ac:dyDescent="0.25">
      <c r="A7" s="1">
        <v>2</v>
      </c>
      <c r="B7" s="1" t="s">
        <v>60</v>
      </c>
      <c r="C7" s="2">
        <v>1</v>
      </c>
      <c r="D7" s="2" t="s">
        <v>126</v>
      </c>
      <c r="E7" s="103">
        <v>1</v>
      </c>
      <c r="F7" s="103">
        <v>1</v>
      </c>
      <c r="G7" s="103">
        <v>2</v>
      </c>
      <c r="H7" s="103">
        <v>3</v>
      </c>
      <c r="I7" s="103">
        <v>3</v>
      </c>
      <c r="J7" s="103">
        <v>2</v>
      </c>
      <c r="K7" s="103">
        <v>1</v>
      </c>
      <c r="L7" s="103" t="s">
        <v>59</v>
      </c>
      <c r="M7" s="103">
        <v>1</v>
      </c>
      <c r="N7" s="103" t="s">
        <v>59</v>
      </c>
      <c r="O7" s="103">
        <v>2</v>
      </c>
      <c r="P7" s="103" t="s">
        <v>59</v>
      </c>
      <c r="Q7" s="103">
        <v>1</v>
      </c>
      <c r="R7" s="103">
        <v>2</v>
      </c>
      <c r="S7" s="103">
        <v>0</v>
      </c>
      <c r="T7" s="103">
        <v>0</v>
      </c>
      <c r="U7" s="103">
        <v>1</v>
      </c>
      <c r="V7" s="103">
        <v>1</v>
      </c>
      <c r="W7" s="103">
        <v>0</v>
      </c>
      <c r="X7" s="103">
        <v>1</v>
      </c>
      <c r="Y7" s="103">
        <v>1</v>
      </c>
      <c r="Z7" s="103">
        <v>0</v>
      </c>
      <c r="AA7" s="103">
        <v>1</v>
      </c>
      <c r="AB7" s="103" t="s">
        <v>59</v>
      </c>
      <c r="AC7" s="103">
        <v>1</v>
      </c>
      <c r="AD7" s="103" t="s">
        <v>59</v>
      </c>
      <c r="AE7" s="103">
        <v>1</v>
      </c>
      <c r="AF7" s="103">
        <v>26</v>
      </c>
      <c r="AG7" s="103">
        <v>3</v>
      </c>
      <c r="AH7" s="6">
        <f t="shared" ref="AH7:AH24" si="0">AF7/$AH$1*100</f>
        <v>50.980392156862742</v>
      </c>
    </row>
    <row r="8" spans="1:34" x14ac:dyDescent="0.25">
      <c r="A8" s="1">
        <v>3</v>
      </c>
      <c r="B8" s="1" t="s">
        <v>61</v>
      </c>
      <c r="C8" s="2">
        <v>2</v>
      </c>
      <c r="D8" s="2" t="s">
        <v>126</v>
      </c>
      <c r="E8" s="103">
        <v>3</v>
      </c>
      <c r="F8" s="103">
        <v>3</v>
      </c>
      <c r="G8" s="103">
        <v>1</v>
      </c>
      <c r="H8" s="103">
        <v>3</v>
      </c>
      <c r="I8" s="103">
        <v>3</v>
      </c>
      <c r="J8" s="103">
        <v>2</v>
      </c>
      <c r="K8" s="103">
        <v>1</v>
      </c>
      <c r="L8" s="103">
        <v>0</v>
      </c>
      <c r="M8" s="103">
        <v>1</v>
      </c>
      <c r="N8" s="103" t="s">
        <v>59</v>
      </c>
      <c r="O8" s="103">
        <v>2</v>
      </c>
      <c r="P8" s="103" t="s">
        <v>59</v>
      </c>
      <c r="Q8" s="103">
        <v>1</v>
      </c>
      <c r="R8" s="103">
        <v>1</v>
      </c>
      <c r="S8" s="103" t="s">
        <v>59</v>
      </c>
      <c r="T8" s="103">
        <v>0</v>
      </c>
      <c r="U8" s="103" t="s">
        <v>59</v>
      </c>
      <c r="V8" s="103" t="s">
        <v>59</v>
      </c>
      <c r="W8" s="103">
        <v>0</v>
      </c>
      <c r="X8" s="103">
        <v>1</v>
      </c>
      <c r="Y8" s="103">
        <v>1</v>
      </c>
      <c r="Z8" s="103">
        <v>1</v>
      </c>
      <c r="AA8" s="103">
        <v>1</v>
      </c>
      <c r="AB8" s="103" t="s">
        <v>59</v>
      </c>
      <c r="AC8" s="103">
        <v>1</v>
      </c>
      <c r="AD8" s="103" t="s">
        <v>59</v>
      </c>
      <c r="AE8" s="103">
        <v>1</v>
      </c>
      <c r="AF8" s="103">
        <v>27</v>
      </c>
      <c r="AG8" s="103">
        <v>3</v>
      </c>
      <c r="AH8" s="6">
        <f t="shared" si="0"/>
        <v>52.941176470588239</v>
      </c>
    </row>
    <row r="9" spans="1:34" x14ac:dyDescent="0.25">
      <c r="A9" s="1">
        <v>4</v>
      </c>
      <c r="B9" s="1" t="s">
        <v>62</v>
      </c>
      <c r="C9" s="2">
        <v>2</v>
      </c>
      <c r="D9" s="2" t="s">
        <v>126</v>
      </c>
      <c r="E9" s="103">
        <v>3</v>
      </c>
      <c r="F9" s="103">
        <v>3</v>
      </c>
      <c r="G9" s="103">
        <v>1</v>
      </c>
      <c r="H9" s="103">
        <v>3</v>
      </c>
      <c r="I9" s="103">
        <v>3</v>
      </c>
      <c r="J9" s="103">
        <v>2</v>
      </c>
      <c r="K9" s="103">
        <v>1</v>
      </c>
      <c r="L9" s="103">
        <v>0</v>
      </c>
      <c r="M9" s="103">
        <v>1</v>
      </c>
      <c r="N9" s="103" t="s">
        <v>59</v>
      </c>
      <c r="O9" s="103">
        <v>2</v>
      </c>
      <c r="P9" s="103" t="s">
        <v>59</v>
      </c>
      <c r="Q9" s="103">
        <v>1</v>
      </c>
      <c r="R9" s="103">
        <v>2</v>
      </c>
      <c r="S9" s="103" t="s">
        <v>59</v>
      </c>
      <c r="T9" s="103">
        <v>0</v>
      </c>
      <c r="U9" s="103" t="s">
        <v>59</v>
      </c>
      <c r="V9" s="103" t="s">
        <v>59</v>
      </c>
      <c r="W9" s="103">
        <v>0</v>
      </c>
      <c r="X9" s="103">
        <v>1</v>
      </c>
      <c r="Y9" s="103">
        <v>1</v>
      </c>
      <c r="Z9" s="103">
        <v>1</v>
      </c>
      <c r="AA9" s="103">
        <v>1</v>
      </c>
      <c r="AB9" s="103" t="s">
        <v>59</v>
      </c>
      <c r="AC9" s="103">
        <v>1</v>
      </c>
      <c r="AD9" s="103" t="s">
        <v>59</v>
      </c>
      <c r="AE9" s="103">
        <v>1</v>
      </c>
      <c r="AF9" s="103">
        <v>28</v>
      </c>
      <c r="AG9" s="103">
        <v>3</v>
      </c>
      <c r="AH9" s="6">
        <f t="shared" si="0"/>
        <v>54.901960784313729</v>
      </c>
    </row>
    <row r="10" spans="1:34" x14ac:dyDescent="0.25">
      <c r="A10" s="1">
        <v>5</v>
      </c>
      <c r="B10" s="1" t="s">
        <v>63</v>
      </c>
      <c r="C10" s="2">
        <v>1</v>
      </c>
      <c r="D10" s="2" t="s">
        <v>126</v>
      </c>
      <c r="E10" s="103">
        <v>3</v>
      </c>
      <c r="F10" s="103">
        <v>3</v>
      </c>
      <c r="G10" s="103">
        <v>2</v>
      </c>
      <c r="H10" s="103">
        <v>3</v>
      </c>
      <c r="I10" s="103" t="s">
        <v>59</v>
      </c>
      <c r="J10" s="103" t="s">
        <v>59</v>
      </c>
      <c r="K10" s="103">
        <v>1</v>
      </c>
      <c r="L10" s="103">
        <v>1</v>
      </c>
      <c r="M10" s="103">
        <v>1</v>
      </c>
      <c r="N10" s="103">
        <v>0</v>
      </c>
      <c r="O10" s="103">
        <v>1</v>
      </c>
      <c r="P10" s="103">
        <v>1</v>
      </c>
      <c r="Q10" s="103">
        <v>2</v>
      </c>
      <c r="R10" s="103">
        <v>2</v>
      </c>
      <c r="S10" s="103">
        <v>0</v>
      </c>
      <c r="T10" s="103">
        <v>0</v>
      </c>
      <c r="U10" s="103">
        <v>1</v>
      </c>
      <c r="V10" s="103" t="s">
        <v>59</v>
      </c>
      <c r="W10" s="103">
        <v>1</v>
      </c>
      <c r="X10" s="103">
        <v>0</v>
      </c>
      <c r="Y10" s="103">
        <v>1</v>
      </c>
      <c r="Z10" s="103">
        <v>1</v>
      </c>
      <c r="AA10" s="103">
        <v>0</v>
      </c>
      <c r="AB10" s="103" t="s">
        <v>59</v>
      </c>
      <c r="AC10" s="103">
        <v>1</v>
      </c>
      <c r="AD10" s="103" t="s">
        <v>59</v>
      </c>
      <c r="AE10" s="103">
        <v>1</v>
      </c>
      <c r="AF10" s="103">
        <v>26</v>
      </c>
      <c r="AG10" s="103">
        <v>3</v>
      </c>
      <c r="AH10" s="6">
        <f t="shared" si="0"/>
        <v>50.980392156862742</v>
      </c>
    </row>
    <row r="11" spans="1:34" x14ac:dyDescent="0.25">
      <c r="A11" s="1">
        <v>6</v>
      </c>
      <c r="B11" s="1" t="s">
        <v>64</v>
      </c>
      <c r="C11" s="2">
        <v>1</v>
      </c>
      <c r="D11" s="2" t="s">
        <v>126</v>
      </c>
      <c r="E11" s="103">
        <v>0</v>
      </c>
      <c r="F11" s="103">
        <v>0</v>
      </c>
      <c r="G11" s="103">
        <v>2</v>
      </c>
      <c r="H11" s="103">
        <v>0</v>
      </c>
      <c r="I11" s="103">
        <v>3</v>
      </c>
      <c r="J11" s="103">
        <v>2</v>
      </c>
      <c r="K11" s="103">
        <v>1</v>
      </c>
      <c r="L11" s="103" t="s">
        <v>59</v>
      </c>
      <c r="M11" s="103">
        <v>1</v>
      </c>
      <c r="N11" s="103" t="s">
        <v>59</v>
      </c>
      <c r="O11" s="103">
        <v>2</v>
      </c>
      <c r="P11" s="103">
        <v>1</v>
      </c>
      <c r="Q11" s="103">
        <v>2</v>
      </c>
      <c r="R11" s="103">
        <v>2</v>
      </c>
      <c r="S11" s="103">
        <v>1</v>
      </c>
      <c r="T11" s="103">
        <v>1</v>
      </c>
      <c r="U11" s="103">
        <v>2</v>
      </c>
      <c r="V11" s="103" t="s">
        <v>59</v>
      </c>
      <c r="W11" s="103">
        <v>1</v>
      </c>
      <c r="X11" s="103">
        <v>1</v>
      </c>
      <c r="Y11" s="103">
        <v>1</v>
      </c>
      <c r="Z11" s="103">
        <v>1</v>
      </c>
      <c r="AA11" s="103">
        <v>1</v>
      </c>
      <c r="AB11" s="103">
        <v>0</v>
      </c>
      <c r="AC11" s="103">
        <v>1</v>
      </c>
      <c r="AD11" s="103">
        <v>0</v>
      </c>
      <c r="AE11" s="103">
        <v>1</v>
      </c>
      <c r="AF11" s="103">
        <v>27</v>
      </c>
      <c r="AG11" s="103">
        <v>3</v>
      </c>
      <c r="AH11" s="6">
        <f t="shared" si="0"/>
        <v>52.941176470588239</v>
      </c>
    </row>
    <row r="12" spans="1:34" x14ac:dyDescent="0.25">
      <c r="A12" s="1">
        <v>7</v>
      </c>
      <c r="B12" s="1" t="s">
        <v>65</v>
      </c>
      <c r="C12" s="2">
        <v>1</v>
      </c>
      <c r="D12" s="2" t="s">
        <v>126</v>
      </c>
      <c r="E12" s="103">
        <v>0</v>
      </c>
      <c r="F12" s="103">
        <v>0</v>
      </c>
      <c r="G12" s="103">
        <v>2</v>
      </c>
      <c r="H12" s="103">
        <v>3</v>
      </c>
      <c r="I12" s="103">
        <v>2</v>
      </c>
      <c r="J12" s="103">
        <v>1</v>
      </c>
      <c r="K12" s="103">
        <v>0</v>
      </c>
      <c r="L12" s="103">
        <v>0</v>
      </c>
      <c r="M12" s="103">
        <v>1</v>
      </c>
      <c r="N12" s="103" t="s">
        <v>59</v>
      </c>
      <c r="O12" s="103">
        <v>2</v>
      </c>
      <c r="P12" s="103" t="s">
        <v>59</v>
      </c>
      <c r="Q12" s="103">
        <v>0</v>
      </c>
      <c r="R12" s="103" t="s">
        <v>59</v>
      </c>
      <c r="S12" s="103" t="s">
        <v>59</v>
      </c>
      <c r="T12" s="103" t="s">
        <v>59</v>
      </c>
      <c r="U12" s="103" t="s">
        <v>59</v>
      </c>
      <c r="V12" s="103" t="s">
        <v>59</v>
      </c>
      <c r="W12" s="103" t="s">
        <v>59</v>
      </c>
      <c r="X12" s="103">
        <v>1</v>
      </c>
      <c r="Y12" s="103">
        <v>1</v>
      </c>
      <c r="Z12" s="103" t="s">
        <v>59</v>
      </c>
      <c r="AA12" s="103">
        <v>1</v>
      </c>
      <c r="AB12" s="103" t="s">
        <v>59</v>
      </c>
      <c r="AC12" s="103">
        <v>1</v>
      </c>
      <c r="AD12" s="103" t="s">
        <v>59</v>
      </c>
      <c r="AE12" s="103">
        <v>0</v>
      </c>
      <c r="AF12" s="103">
        <v>15</v>
      </c>
      <c r="AG12" s="103">
        <v>2</v>
      </c>
      <c r="AH12" s="6">
        <f t="shared" si="0"/>
        <v>29.411764705882355</v>
      </c>
    </row>
    <row r="13" spans="1:34" x14ac:dyDescent="0.25">
      <c r="A13" s="1">
        <v>8</v>
      </c>
      <c r="B13" s="1" t="s">
        <v>66</v>
      </c>
      <c r="C13" s="2">
        <v>1</v>
      </c>
      <c r="D13" s="2" t="s">
        <v>126</v>
      </c>
      <c r="E13" s="103">
        <v>2</v>
      </c>
      <c r="F13" s="103">
        <v>2</v>
      </c>
      <c r="G13" s="103">
        <v>2</v>
      </c>
      <c r="H13" s="103">
        <v>3</v>
      </c>
      <c r="I13" s="103">
        <v>3</v>
      </c>
      <c r="J13" s="103">
        <v>2</v>
      </c>
      <c r="K13" s="103">
        <v>1</v>
      </c>
      <c r="L13" s="103" t="s">
        <v>59</v>
      </c>
      <c r="M13" s="103">
        <v>1</v>
      </c>
      <c r="N13" s="103" t="s">
        <v>59</v>
      </c>
      <c r="O13" s="103">
        <v>2</v>
      </c>
      <c r="P13" s="103" t="s">
        <v>59</v>
      </c>
      <c r="Q13" s="103">
        <v>1</v>
      </c>
      <c r="R13" s="103">
        <v>2</v>
      </c>
      <c r="S13" s="103" t="s">
        <v>59</v>
      </c>
      <c r="T13" s="103">
        <v>0</v>
      </c>
      <c r="U13" s="103" t="s">
        <v>59</v>
      </c>
      <c r="V13" s="103" t="s">
        <v>59</v>
      </c>
      <c r="W13" s="103">
        <v>0</v>
      </c>
      <c r="X13" s="103">
        <v>1</v>
      </c>
      <c r="Y13" s="103">
        <v>1</v>
      </c>
      <c r="Z13" s="103">
        <v>1</v>
      </c>
      <c r="AA13" s="103">
        <v>1</v>
      </c>
      <c r="AB13" s="103" t="s">
        <v>59</v>
      </c>
      <c r="AC13" s="103">
        <v>1</v>
      </c>
      <c r="AD13" s="103" t="s">
        <v>59</v>
      </c>
      <c r="AE13" s="103">
        <v>1</v>
      </c>
      <c r="AF13" s="103">
        <v>27</v>
      </c>
      <c r="AG13" s="103">
        <v>3</v>
      </c>
      <c r="AH13" s="6">
        <f t="shared" si="0"/>
        <v>52.941176470588239</v>
      </c>
    </row>
    <row r="14" spans="1:34" x14ac:dyDescent="0.25">
      <c r="A14" s="1">
        <v>9</v>
      </c>
      <c r="B14" s="1" t="s">
        <v>67</v>
      </c>
      <c r="C14" s="2">
        <v>2</v>
      </c>
      <c r="D14" s="2" t="s">
        <v>126</v>
      </c>
      <c r="E14" s="103">
        <v>4</v>
      </c>
      <c r="F14" s="103">
        <v>1</v>
      </c>
      <c r="G14" s="103">
        <v>2</v>
      </c>
      <c r="H14" s="103">
        <v>3</v>
      </c>
      <c r="I14" s="103">
        <v>2</v>
      </c>
      <c r="J14" s="103">
        <v>2</v>
      </c>
      <c r="K14" s="103">
        <v>1</v>
      </c>
      <c r="L14" s="103" t="s">
        <v>59</v>
      </c>
      <c r="M14" s="103" t="s">
        <v>59</v>
      </c>
      <c r="N14" s="103" t="s">
        <v>59</v>
      </c>
      <c r="O14" s="103">
        <v>2</v>
      </c>
      <c r="P14" s="103">
        <v>0</v>
      </c>
      <c r="Q14" s="103">
        <v>2</v>
      </c>
      <c r="R14" s="103" t="s">
        <v>59</v>
      </c>
      <c r="S14" s="103">
        <v>1</v>
      </c>
      <c r="T14" s="103">
        <v>0</v>
      </c>
      <c r="U14" s="103">
        <v>2</v>
      </c>
      <c r="V14" s="103">
        <v>3</v>
      </c>
      <c r="W14" s="103" t="s">
        <v>59</v>
      </c>
      <c r="X14" s="103" t="s">
        <v>59</v>
      </c>
      <c r="Y14" s="103">
        <v>1</v>
      </c>
      <c r="Z14" s="103" t="s">
        <v>59</v>
      </c>
      <c r="AA14" s="103">
        <v>0</v>
      </c>
      <c r="AB14" s="103" t="s">
        <v>59</v>
      </c>
      <c r="AC14" s="103">
        <v>0</v>
      </c>
      <c r="AD14" s="103" t="s">
        <v>59</v>
      </c>
      <c r="AE14" s="103">
        <v>1</v>
      </c>
      <c r="AF14" s="103">
        <v>27</v>
      </c>
      <c r="AG14" s="103">
        <v>3</v>
      </c>
      <c r="AH14" s="6">
        <f t="shared" si="0"/>
        <v>52.941176470588239</v>
      </c>
    </row>
    <row r="15" spans="1:34" x14ac:dyDescent="0.25">
      <c r="A15" s="1">
        <v>10</v>
      </c>
      <c r="B15" s="1" t="s">
        <v>68</v>
      </c>
      <c r="C15" s="2">
        <v>2</v>
      </c>
      <c r="D15" s="2" t="s">
        <v>126</v>
      </c>
      <c r="E15" s="103">
        <v>2</v>
      </c>
      <c r="F15" s="103">
        <v>0</v>
      </c>
      <c r="G15" s="103">
        <v>2</v>
      </c>
      <c r="H15" s="103">
        <v>3</v>
      </c>
      <c r="I15" s="103">
        <v>3</v>
      </c>
      <c r="J15" s="103">
        <v>1</v>
      </c>
      <c r="K15" s="103">
        <v>1</v>
      </c>
      <c r="L15" s="103" t="s">
        <v>59</v>
      </c>
      <c r="M15" s="103">
        <v>1</v>
      </c>
      <c r="N15" s="103" t="s">
        <v>59</v>
      </c>
      <c r="O15" s="103">
        <v>2</v>
      </c>
      <c r="P15" s="103" t="s">
        <v>59</v>
      </c>
      <c r="Q15" s="103">
        <v>1</v>
      </c>
      <c r="R15" s="103">
        <v>2</v>
      </c>
      <c r="S15" s="103">
        <v>0</v>
      </c>
      <c r="T15" s="103">
        <v>0</v>
      </c>
      <c r="U15" s="103">
        <v>1</v>
      </c>
      <c r="V15" s="103">
        <v>1</v>
      </c>
      <c r="W15" s="103">
        <v>1</v>
      </c>
      <c r="X15" s="103">
        <v>1</v>
      </c>
      <c r="Y15" s="103">
        <v>1</v>
      </c>
      <c r="Z15" s="103" t="s">
        <v>59</v>
      </c>
      <c r="AA15" s="103">
        <v>1</v>
      </c>
      <c r="AB15" s="103" t="s">
        <v>59</v>
      </c>
      <c r="AC15" s="103">
        <v>1</v>
      </c>
      <c r="AD15" s="103" t="s">
        <v>59</v>
      </c>
      <c r="AE15" s="103">
        <v>1</v>
      </c>
      <c r="AF15" s="103">
        <v>26</v>
      </c>
      <c r="AG15" s="103">
        <v>3</v>
      </c>
      <c r="AH15" s="6">
        <f t="shared" si="0"/>
        <v>50.980392156862742</v>
      </c>
    </row>
    <row r="16" spans="1:34" x14ac:dyDescent="0.25">
      <c r="A16" s="1">
        <v>11</v>
      </c>
      <c r="B16" s="1" t="s">
        <v>69</v>
      </c>
      <c r="C16" s="2">
        <v>2</v>
      </c>
      <c r="D16" s="2" t="s">
        <v>126</v>
      </c>
      <c r="E16" s="103">
        <v>3</v>
      </c>
      <c r="F16" s="103">
        <v>3</v>
      </c>
      <c r="G16" s="103">
        <v>2</v>
      </c>
      <c r="H16" s="103">
        <v>3</v>
      </c>
      <c r="I16" s="103">
        <v>3</v>
      </c>
      <c r="J16" s="103">
        <v>2</v>
      </c>
      <c r="K16" s="103">
        <v>1</v>
      </c>
      <c r="L16" s="103">
        <v>3</v>
      </c>
      <c r="M16" s="103">
        <v>1</v>
      </c>
      <c r="N16" s="103" t="s">
        <v>59</v>
      </c>
      <c r="O16" s="103">
        <v>2</v>
      </c>
      <c r="P16" s="103">
        <v>1</v>
      </c>
      <c r="Q16" s="103">
        <v>1</v>
      </c>
      <c r="R16" s="103">
        <v>1</v>
      </c>
      <c r="S16" s="103">
        <v>1</v>
      </c>
      <c r="T16" s="103">
        <v>1</v>
      </c>
      <c r="U16" s="103">
        <v>2</v>
      </c>
      <c r="V16" s="103">
        <v>3</v>
      </c>
      <c r="W16" s="103">
        <v>1</v>
      </c>
      <c r="X16" s="103">
        <v>1</v>
      </c>
      <c r="Y16" s="103">
        <v>1</v>
      </c>
      <c r="Z16" s="103">
        <v>1</v>
      </c>
      <c r="AA16" s="103">
        <v>1</v>
      </c>
      <c r="AB16" s="103">
        <v>0</v>
      </c>
      <c r="AC16" s="103">
        <v>1</v>
      </c>
      <c r="AD16" s="103">
        <v>0</v>
      </c>
      <c r="AE16" s="103">
        <v>1</v>
      </c>
      <c r="AF16" s="103">
        <v>40</v>
      </c>
      <c r="AG16" s="103">
        <v>4</v>
      </c>
      <c r="AH16" s="6">
        <f t="shared" si="0"/>
        <v>78.431372549019613</v>
      </c>
    </row>
    <row r="17" spans="1:34" x14ac:dyDescent="0.25">
      <c r="A17" s="1">
        <v>12</v>
      </c>
      <c r="B17" s="1" t="s">
        <v>70</v>
      </c>
      <c r="C17" s="2">
        <v>1</v>
      </c>
      <c r="D17" s="2" t="s">
        <v>126</v>
      </c>
      <c r="E17" s="103">
        <v>4</v>
      </c>
      <c r="F17" s="103">
        <v>0</v>
      </c>
      <c r="G17" s="103">
        <v>2</v>
      </c>
      <c r="H17" s="103">
        <v>3</v>
      </c>
      <c r="I17" s="103">
        <v>2</v>
      </c>
      <c r="J17" s="103">
        <v>2</v>
      </c>
      <c r="K17" s="103">
        <v>1</v>
      </c>
      <c r="L17" s="103">
        <v>2</v>
      </c>
      <c r="M17" s="103">
        <v>1</v>
      </c>
      <c r="N17" s="103" t="s">
        <v>59</v>
      </c>
      <c r="O17" s="103">
        <v>2</v>
      </c>
      <c r="P17" s="103" t="s">
        <v>59</v>
      </c>
      <c r="Q17" s="103">
        <v>2</v>
      </c>
      <c r="R17" s="103" t="s">
        <v>59</v>
      </c>
      <c r="S17" s="103">
        <v>1</v>
      </c>
      <c r="T17" s="103">
        <v>0</v>
      </c>
      <c r="U17" s="103">
        <v>2</v>
      </c>
      <c r="V17" s="103">
        <v>3</v>
      </c>
      <c r="W17" s="103" t="s">
        <v>59</v>
      </c>
      <c r="X17" s="103" t="s">
        <v>59</v>
      </c>
      <c r="Y17" s="103">
        <v>1</v>
      </c>
      <c r="Z17" s="103" t="s">
        <v>59</v>
      </c>
      <c r="AA17" s="103">
        <v>0</v>
      </c>
      <c r="AB17" s="103" t="s">
        <v>59</v>
      </c>
      <c r="AC17" s="103">
        <v>0</v>
      </c>
      <c r="AD17" s="103" t="s">
        <v>59</v>
      </c>
      <c r="AE17" s="103">
        <v>1</v>
      </c>
      <c r="AF17" s="103">
        <v>29</v>
      </c>
      <c r="AG17" s="103">
        <v>3</v>
      </c>
      <c r="AH17" s="6">
        <f t="shared" si="0"/>
        <v>56.862745098039213</v>
      </c>
    </row>
    <row r="18" spans="1:34" x14ac:dyDescent="0.25">
      <c r="A18" s="1">
        <v>13</v>
      </c>
      <c r="B18" s="1" t="s">
        <v>71</v>
      </c>
      <c r="C18" s="2">
        <v>1</v>
      </c>
      <c r="D18" s="2" t="s">
        <v>126</v>
      </c>
      <c r="E18" s="103">
        <v>3</v>
      </c>
      <c r="F18" s="103">
        <v>3</v>
      </c>
      <c r="G18" s="103">
        <v>2</v>
      </c>
      <c r="H18" s="103">
        <v>1</v>
      </c>
      <c r="I18" s="103">
        <v>2</v>
      </c>
      <c r="J18" s="103">
        <v>2</v>
      </c>
      <c r="K18" s="103">
        <v>1</v>
      </c>
      <c r="L18" s="103">
        <v>2</v>
      </c>
      <c r="M18" s="103">
        <v>1</v>
      </c>
      <c r="N18" s="103" t="s">
        <v>59</v>
      </c>
      <c r="O18" s="103">
        <v>2</v>
      </c>
      <c r="P18" s="103">
        <v>1</v>
      </c>
      <c r="Q18" s="103">
        <v>1</v>
      </c>
      <c r="R18" s="103">
        <v>1</v>
      </c>
      <c r="S18" s="103">
        <v>1</v>
      </c>
      <c r="T18" s="103">
        <v>1</v>
      </c>
      <c r="U18" s="103">
        <v>2</v>
      </c>
      <c r="V18" s="103">
        <v>2</v>
      </c>
      <c r="W18" s="103">
        <v>1</v>
      </c>
      <c r="X18" s="103">
        <v>0</v>
      </c>
      <c r="Y18" s="103">
        <v>1</v>
      </c>
      <c r="Z18" s="103">
        <v>0</v>
      </c>
      <c r="AA18" s="103">
        <v>0</v>
      </c>
      <c r="AB18" s="103" t="s">
        <v>59</v>
      </c>
      <c r="AC18" s="103">
        <v>0</v>
      </c>
      <c r="AD18" s="103" t="s">
        <v>59</v>
      </c>
      <c r="AE18" s="103">
        <v>1</v>
      </c>
      <c r="AF18" s="103">
        <v>31</v>
      </c>
      <c r="AG18" s="103">
        <v>3</v>
      </c>
      <c r="AH18" s="6">
        <f t="shared" si="0"/>
        <v>60.784313725490193</v>
      </c>
    </row>
    <row r="19" spans="1:34" x14ac:dyDescent="0.25">
      <c r="A19" s="1">
        <v>14</v>
      </c>
      <c r="B19" s="1" t="s">
        <v>72</v>
      </c>
      <c r="C19" s="2">
        <v>2</v>
      </c>
      <c r="D19" s="2" t="s">
        <v>126</v>
      </c>
      <c r="E19" s="103">
        <v>2</v>
      </c>
      <c r="F19" s="103">
        <v>2</v>
      </c>
      <c r="G19" s="103">
        <v>1</v>
      </c>
      <c r="H19" s="103">
        <v>3</v>
      </c>
      <c r="I19" s="103">
        <v>3</v>
      </c>
      <c r="J19" s="103">
        <v>3</v>
      </c>
      <c r="K19" s="103">
        <v>0</v>
      </c>
      <c r="L19" s="103">
        <v>0</v>
      </c>
      <c r="M19" s="103">
        <v>1</v>
      </c>
      <c r="N19" s="103" t="s">
        <v>59</v>
      </c>
      <c r="O19" s="103">
        <v>2</v>
      </c>
      <c r="P19" s="103" t="s">
        <v>59</v>
      </c>
      <c r="Q19" s="103">
        <v>1</v>
      </c>
      <c r="R19" s="103">
        <v>2</v>
      </c>
      <c r="S19" s="103" t="s">
        <v>59</v>
      </c>
      <c r="T19" s="103">
        <v>0</v>
      </c>
      <c r="U19" s="103" t="s">
        <v>59</v>
      </c>
      <c r="V19" s="103" t="s">
        <v>59</v>
      </c>
      <c r="W19" s="103">
        <v>0</v>
      </c>
      <c r="X19" s="103">
        <v>1</v>
      </c>
      <c r="Y19" s="103">
        <v>1</v>
      </c>
      <c r="Z19" s="103">
        <v>1</v>
      </c>
      <c r="AA19" s="103">
        <v>1</v>
      </c>
      <c r="AB19" s="103" t="s">
        <v>59</v>
      </c>
      <c r="AC19" s="103">
        <v>1</v>
      </c>
      <c r="AD19" s="103" t="s">
        <v>59</v>
      </c>
      <c r="AE19" s="103">
        <v>1</v>
      </c>
      <c r="AF19" s="103">
        <v>26</v>
      </c>
      <c r="AG19" s="103">
        <v>3</v>
      </c>
      <c r="AH19" s="6">
        <f t="shared" si="0"/>
        <v>50.980392156862742</v>
      </c>
    </row>
    <row r="20" spans="1:34" x14ac:dyDescent="0.25">
      <c r="A20" s="1">
        <v>15</v>
      </c>
      <c r="B20" s="1" t="s">
        <v>73</v>
      </c>
      <c r="C20" s="2">
        <v>1</v>
      </c>
      <c r="D20" s="2" t="s">
        <v>126</v>
      </c>
      <c r="E20" s="103">
        <v>0</v>
      </c>
      <c r="F20" s="103">
        <v>0</v>
      </c>
      <c r="G20" s="103">
        <v>2</v>
      </c>
      <c r="H20" s="103">
        <v>0</v>
      </c>
      <c r="I20" s="103">
        <v>3</v>
      </c>
      <c r="J20" s="103">
        <v>2</v>
      </c>
      <c r="K20" s="103">
        <v>1</v>
      </c>
      <c r="L20" s="103" t="s">
        <v>59</v>
      </c>
      <c r="M20" s="103">
        <v>1</v>
      </c>
      <c r="N20" s="103" t="s">
        <v>59</v>
      </c>
      <c r="O20" s="103">
        <v>2</v>
      </c>
      <c r="P20" s="103">
        <v>1</v>
      </c>
      <c r="Q20" s="103">
        <v>2</v>
      </c>
      <c r="R20" s="103">
        <v>2</v>
      </c>
      <c r="S20" s="103">
        <v>1</v>
      </c>
      <c r="T20" s="103">
        <v>1</v>
      </c>
      <c r="U20" s="103">
        <v>2</v>
      </c>
      <c r="V20" s="103" t="s">
        <v>59</v>
      </c>
      <c r="W20" s="103">
        <v>1</v>
      </c>
      <c r="X20" s="103">
        <v>1</v>
      </c>
      <c r="Y20" s="103">
        <v>1</v>
      </c>
      <c r="Z20" s="103">
        <v>1</v>
      </c>
      <c r="AA20" s="103">
        <v>1</v>
      </c>
      <c r="AB20" s="103">
        <v>0</v>
      </c>
      <c r="AC20" s="103">
        <v>1</v>
      </c>
      <c r="AD20" s="103">
        <v>0</v>
      </c>
      <c r="AE20" s="103">
        <v>1</v>
      </c>
      <c r="AF20" s="103">
        <v>27</v>
      </c>
      <c r="AG20" s="103">
        <v>3</v>
      </c>
      <c r="AH20" s="6">
        <f t="shared" si="0"/>
        <v>52.941176470588239</v>
      </c>
    </row>
    <row r="21" spans="1:34" x14ac:dyDescent="0.25">
      <c r="A21" s="1">
        <v>16</v>
      </c>
      <c r="B21" s="106" t="s">
        <v>127</v>
      </c>
      <c r="C21" s="2">
        <v>1</v>
      </c>
      <c r="D21" s="2" t="s">
        <v>128</v>
      </c>
      <c r="E21" s="1">
        <v>3</v>
      </c>
      <c r="F21" s="1">
        <v>3</v>
      </c>
      <c r="G21" s="1" t="s">
        <v>59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2</v>
      </c>
      <c r="R21" s="1">
        <v>1</v>
      </c>
      <c r="S21" s="1">
        <v>1</v>
      </c>
      <c r="T21" s="1">
        <v>1</v>
      </c>
      <c r="U21" s="1">
        <v>2</v>
      </c>
      <c r="V21" s="1">
        <v>2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73">
        <v>33</v>
      </c>
      <c r="AG21" s="2">
        <v>4</v>
      </c>
      <c r="AH21" s="6">
        <f t="shared" si="0"/>
        <v>64.705882352941174</v>
      </c>
    </row>
    <row r="22" spans="1:34" x14ac:dyDescent="0.25">
      <c r="A22" s="1">
        <v>17</v>
      </c>
      <c r="B22" s="106" t="s">
        <v>129</v>
      </c>
      <c r="C22" s="2">
        <v>2</v>
      </c>
      <c r="D22" s="2" t="s">
        <v>128</v>
      </c>
      <c r="E22" s="1">
        <v>2</v>
      </c>
      <c r="F22" s="1">
        <v>2</v>
      </c>
      <c r="G22" s="1">
        <v>2</v>
      </c>
      <c r="H22" s="1">
        <v>1</v>
      </c>
      <c r="I22" s="1">
        <v>1</v>
      </c>
      <c r="J22" s="1">
        <v>0</v>
      </c>
      <c r="K22" s="1">
        <v>1</v>
      </c>
      <c r="L22" s="1">
        <v>2</v>
      </c>
      <c r="M22" s="1">
        <v>1</v>
      </c>
      <c r="N22" s="1">
        <v>1</v>
      </c>
      <c r="O22" s="1">
        <v>2</v>
      </c>
      <c r="P22" s="1">
        <v>2</v>
      </c>
      <c r="Q22" s="1">
        <v>1</v>
      </c>
      <c r="R22" s="1">
        <v>1</v>
      </c>
      <c r="S22" s="1">
        <v>1</v>
      </c>
      <c r="T22" s="1">
        <v>1</v>
      </c>
      <c r="U22" s="1">
        <v>2</v>
      </c>
      <c r="V22" s="1">
        <v>2</v>
      </c>
      <c r="W22" s="1">
        <v>0</v>
      </c>
      <c r="X22" s="1">
        <v>0</v>
      </c>
      <c r="Y22" s="1" t="s">
        <v>59</v>
      </c>
      <c r="Z22" s="1" t="s">
        <v>59</v>
      </c>
      <c r="AA22" s="1">
        <v>1</v>
      </c>
      <c r="AB22" s="1">
        <v>2</v>
      </c>
      <c r="AC22" s="1">
        <v>0</v>
      </c>
      <c r="AD22" s="1">
        <v>1</v>
      </c>
      <c r="AE22" s="1">
        <v>1</v>
      </c>
      <c r="AF22" s="73">
        <v>30</v>
      </c>
      <c r="AG22" s="2">
        <v>3</v>
      </c>
      <c r="AH22" s="6">
        <f t="shared" si="0"/>
        <v>58.82352941176471</v>
      </c>
    </row>
    <row r="23" spans="1:34" x14ac:dyDescent="0.25">
      <c r="A23" s="1">
        <v>18</v>
      </c>
      <c r="B23" s="106" t="s">
        <v>130</v>
      </c>
      <c r="C23" s="2">
        <v>1</v>
      </c>
      <c r="D23" s="2" t="s">
        <v>128</v>
      </c>
      <c r="E23" s="1">
        <v>0</v>
      </c>
      <c r="F23" s="1">
        <v>0</v>
      </c>
      <c r="G23" s="1">
        <v>0</v>
      </c>
      <c r="H23" s="1" t="s">
        <v>59</v>
      </c>
      <c r="I23" s="1" t="s">
        <v>59</v>
      </c>
      <c r="J23" s="1" t="s">
        <v>59</v>
      </c>
      <c r="K23" s="1" t="s">
        <v>59</v>
      </c>
      <c r="L23" s="1">
        <v>2</v>
      </c>
      <c r="M23" s="1">
        <v>1</v>
      </c>
      <c r="N23" s="1">
        <v>2</v>
      </c>
      <c r="O23" s="1">
        <v>1</v>
      </c>
      <c r="P23" s="1">
        <v>2</v>
      </c>
      <c r="Q23" s="1">
        <v>2</v>
      </c>
      <c r="R23" s="1">
        <v>2</v>
      </c>
      <c r="S23" s="1">
        <v>1</v>
      </c>
      <c r="T23" s="1">
        <v>1</v>
      </c>
      <c r="U23" s="1">
        <v>2</v>
      </c>
      <c r="V23" s="1">
        <v>2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73">
        <v>27</v>
      </c>
      <c r="AG23" s="2">
        <v>3</v>
      </c>
      <c r="AH23" s="6">
        <f t="shared" si="0"/>
        <v>52.941176470588239</v>
      </c>
    </row>
    <row r="24" spans="1:34" x14ac:dyDescent="0.25">
      <c r="A24" s="1">
        <v>19</v>
      </c>
      <c r="B24" s="106" t="s">
        <v>131</v>
      </c>
      <c r="C24" s="2">
        <v>1</v>
      </c>
      <c r="D24" s="2" t="s">
        <v>128</v>
      </c>
      <c r="E24" s="1">
        <v>1</v>
      </c>
      <c r="F24" s="1">
        <v>1</v>
      </c>
      <c r="G24" s="1">
        <v>1</v>
      </c>
      <c r="H24" s="1">
        <v>1</v>
      </c>
      <c r="I24" s="1">
        <v>0</v>
      </c>
      <c r="J24" s="1">
        <v>0</v>
      </c>
      <c r="K24" s="1" t="s">
        <v>59</v>
      </c>
      <c r="L24" s="1">
        <v>2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 t="s">
        <v>59</v>
      </c>
      <c r="S24" s="1" t="s">
        <v>59</v>
      </c>
      <c r="T24" s="1" t="s">
        <v>59</v>
      </c>
      <c r="U24" s="1">
        <v>2</v>
      </c>
      <c r="V24" s="1">
        <v>2</v>
      </c>
      <c r="W24" s="1" t="s">
        <v>59</v>
      </c>
      <c r="X24" s="1" t="s">
        <v>59</v>
      </c>
      <c r="Y24" s="1" t="s">
        <v>59</v>
      </c>
      <c r="Z24" s="1" t="s">
        <v>59</v>
      </c>
      <c r="AA24" s="1" t="s">
        <v>59</v>
      </c>
      <c r="AB24" s="1" t="s">
        <v>59</v>
      </c>
      <c r="AC24" s="1" t="s">
        <v>59</v>
      </c>
      <c r="AD24" s="1" t="s">
        <v>59</v>
      </c>
      <c r="AE24" s="1" t="s">
        <v>59</v>
      </c>
      <c r="AF24" s="73">
        <v>15</v>
      </c>
      <c r="AG24" s="2">
        <v>2</v>
      </c>
      <c r="AH24" s="6">
        <f t="shared" si="0"/>
        <v>29.411764705882355</v>
      </c>
    </row>
    <row r="25" spans="1:34" x14ac:dyDescent="0.25">
      <c r="A25" s="1">
        <v>20</v>
      </c>
      <c r="B25" s="106" t="s">
        <v>132</v>
      </c>
      <c r="C25" s="2">
        <v>2</v>
      </c>
      <c r="D25" s="2" t="s">
        <v>128</v>
      </c>
      <c r="E25" s="1">
        <v>3</v>
      </c>
      <c r="F25" s="1">
        <v>3</v>
      </c>
      <c r="G25" s="1">
        <v>2</v>
      </c>
      <c r="H25" s="1">
        <v>1</v>
      </c>
      <c r="I25" s="1">
        <v>1</v>
      </c>
      <c r="J25" s="1">
        <v>0</v>
      </c>
      <c r="K25" s="1">
        <v>1</v>
      </c>
      <c r="L25" s="1">
        <v>2</v>
      </c>
      <c r="M25" s="1">
        <v>1</v>
      </c>
      <c r="N25" s="1">
        <v>2</v>
      </c>
      <c r="O25" s="1">
        <v>2</v>
      </c>
      <c r="P25" s="1">
        <v>0</v>
      </c>
      <c r="Q25" s="1">
        <v>1</v>
      </c>
      <c r="R25" s="1">
        <v>1</v>
      </c>
      <c r="S25" s="1" t="s">
        <v>59</v>
      </c>
      <c r="T25" s="1">
        <v>1</v>
      </c>
      <c r="U25" s="1">
        <v>2</v>
      </c>
      <c r="V25" s="1">
        <v>2</v>
      </c>
      <c r="W25" s="1">
        <v>1</v>
      </c>
      <c r="X25" s="1" t="s">
        <v>59</v>
      </c>
      <c r="Y25" s="1" t="s">
        <v>59</v>
      </c>
      <c r="Z25" s="1" t="s">
        <v>59</v>
      </c>
      <c r="AA25" s="1">
        <v>1</v>
      </c>
      <c r="AB25" s="1">
        <v>2</v>
      </c>
      <c r="AC25" s="1">
        <v>1</v>
      </c>
      <c r="AD25" s="1">
        <v>1</v>
      </c>
      <c r="AE25" s="1">
        <v>1</v>
      </c>
      <c r="AF25" s="73">
        <v>32</v>
      </c>
      <c r="AG25" s="2">
        <v>4</v>
      </c>
      <c r="AH25" s="6">
        <f t="shared" ref="AH25:AH40" si="1">AF25/$AH$1*100</f>
        <v>62.745098039215684</v>
      </c>
    </row>
    <row r="26" spans="1:34" x14ac:dyDescent="0.25">
      <c r="A26" s="1">
        <v>21</v>
      </c>
      <c r="B26" s="106" t="s">
        <v>133</v>
      </c>
      <c r="C26" s="2">
        <v>1</v>
      </c>
      <c r="D26" s="2" t="s">
        <v>128</v>
      </c>
      <c r="E26" s="1">
        <v>2</v>
      </c>
      <c r="F26" s="1">
        <v>2</v>
      </c>
      <c r="G26" s="1">
        <v>2</v>
      </c>
      <c r="H26" s="1">
        <v>1</v>
      </c>
      <c r="I26" s="1">
        <v>1</v>
      </c>
      <c r="J26" s="1">
        <v>1</v>
      </c>
      <c r="K26" s="1">
        <v>1</v>
      </c>
      <c r="L26" s="1">
        <v>2</v>
      </c>
      <c r="M26" s="1" t="s">
        <v>59</v>
      </c>
      <c r="N26" s="1" t="s">
        <v>59</v>
      </c>
      <c r="O26" s="1">
        <v>2</v>
      </c>
      <c r="P26" s="1">
        <v>2</v>
      </c>
      <c r="Q26" s="1">
        <v>2</v>
      </c>
      <c r="R26" s="1" t="s">
        <v>59</v>
      </c>
      <c r="S26" s="1">
        <v>1</v>
      </c>
      <c r="T26" s="1">
        <v>1</v>
      </c>
      <c r="U26" s="1">
        <v>2</v>
      </c>
      <c r="V26" s="1">
        <v>2</v>
      </c>
      <c r="W26" s="1">
        <v>1</v>
      </c>
      <c r="X26" s="1" t="s">
        <v>59</v>
      </c>
      <c r="Y26" s="1" t="s">
        <v>59</v>
      </c>
      <c r="Z26" s="1" t="s">
        <v>59</v>
      </c>
      <c r="AA26" s="1" t="s">
        <v>59</v>
      </c>
      <c r="AB26" s="1" t="s">
        <v>59</v>
      </c>
      <c r="AC26" s="1" t="s">
        <v>59</v>
      </c>
      <c r="AD26" s="1">
        <v>1</v>
      </c>
      <c r="AE26" s="1">
        <v>1</v>
      </c>
      <c r="AF26" s="73">
        <v>27</v>
      </c>
      <c r="AG26" s="2">
        <v>3</v>
      </c>
      <c r="AH26" s="6">
        <f t="shared" si="1"/>
        <v>52.941176470588239</v>
      </c>
    </row>
    <row r="27" spans="1:34" x14ac:dyDescent="0.25">
      <c r="A27" s="1">
        <v>22</v>
      </c>
      <c r="B27" s="106" t="s">
        <v>134</v>
      </c>
      <c r="C27" s="2">
        <v>1</v>
      </c>
      <c r="D27" s="2" t="s">
        <v>128</v>
      </c>
      <c r="E27" s="1">
        <v>3</v>
      </c>
      <c r="F27" s="1">
        <v>1</v>
      </c>
      <c r="G27" s="1">
        <v>1</v>
      </c>
      <c r="H27" s="1">
        <v>1</v>
      </c>
      <c r="I27" s="1">
        <v>0</v>
      </c>
      <c r="J27" s="1">
        <v>0</v>
      </c>
      <c r="K27" s="1" t="s">
        <v>59</v>
      </c>
      <c r="L27" s="1">
        <v>1</v>
      </c>
      <c r="M27" s="1">
        <v>1</v>
      </c>
      <c r="N27" s="1">
        <v>2</v>
      </c>
      <c r="O27" s="1">
        <v>2</v>
      </c>
      <c r="P27" s="1" t="s">
        <v>59</v>
      </c>
      <c r="Q27" s="1">
        <v>2</v>
      </c>
      <c r="R27" s="1">
        <v>2</v>
      </c>
      <c r="S27" s="1">
        <v>1</v>
      </c>
      <c r="T27" s="1" t="s">
        <v>59</v>
      </c>
      <c r="U27" s="1">
        <v>2</v>
      </c>
      <c r="V27" s="1">
        <v>2</v>
      </c>
      <c r="W27" s="1">
        <v>1</v>
      </c>
      <c r="X27" s="1">
        <v>1</v>
      </c>
      <c r="Y27" s="1">
        <v>1</v>
      </c>
      <c r="Z27" s="1" t="s">
        <v>59</v>
      </c>
      <c r="AA27" s="1" t="s">
        <v>59</v>
      </c>
      <c r="AB27" s="1">
        <v>1</v>
      </c>
      <c r="AC27" s="1">
        <v>0</v>
      </c>
      <c r="AD27" s="1">
        <v>1</v>
      </c>
      <c r="AE27" s="1">
        <v>1</v>
      </c>
      <c r="AF27" s="73">
        <v>27</v>
      </c>
      <c r="AG27" s="2">
        <v>3</v>
      </c>
      <c r="AH27" s="6">
        <f t="shared" si="1"/>
        <v>52.941176470588239</v>
      </c>
    </row>
    <row r="28" spans="1:34" x14ac:dyDescent="0.25">
      <c r="A28" s="1">
        <v>23</v>
      </c>
      <c r="B28" s="106" t="s">
        <v>135</v>
      </c>
      <c r="C28" s="2">
        <v>2</v>
      </c>
      <c r="D28" s="2" t="s">
        <v>128</v>
      </c>
      <c r="E28" s="1">
        <v>1</v>
      </c>
      <c r="F28" s="1">
        <v>1</v>
      </c>
      <c r="G28" s="1">
        <v>0</v>
      </c>
      <c r="H28" s="1">
        <v>1</v>
      </c>
      <c r="I28" s="1">
        <v>1</v>
      </c>
      <c r="J28" s="1">
        <v>2</v>
      </c>
      <c r="K28" s="1">
        <v>1</v>
      </c>
      <c r="L28" s="1">
        <v>2</v>
      </c>
      <c r="M28" s="1">
        <v>1</v>
      </c>
      <c r="N28" s="1">
        <v>1</v>
      </c>
      <c r="O28" s="1">
        <v>2</v>
      </c>
      <c r="P28" s="1">
        <v>2</v>
      </c>
      <c r="Q28" s="1">
        <v>2</v>
      </c>
      <c r="R28" s="1">
        <v>1</v>
      </c>
      <c r="S28" s="1">
        <v>1</v>
      </c>
      <c r="T28" s="1">
        <v>1</v>
      </c>
      <c r="U28" s="1">
        <v>2</v>
      </c>
      <c r="V28" s="1">
        <v>2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73">
        <v>33</v>
      </c>
      <c r="AG28" s="2">
        <v>4</v>
      </c>
      <c r="AH28" s="6">
        <f t="shared" si="1"/>
        <v>64.705882352941174</v>
      </c>
    </row>
    <row r="29" spans="1:34" x14ac:dyDescent="0.25">
      <c r="A29" s="1">
        <v>24</v>
      </c>
      <c r="B29" s="106" t="s">
        <v>136</v>
      </c>
      <c r="C29" s="2">
        <v>2</v>
      </c>
      <c r="D29" s="2" t="s">
        <v>128</v>
      </c>
      <c r="E29" s="1">
        <v>3</v>
      </c>
      <c r="F29" s="1">
        <v>3</v>
      </c>
      <c r="G29" s="1">
        <v>1</v>
      </c>
      <c r="H29" s="1">
        <v>1</v>
      </c>
      <c r="I29" s="1">
        <v>1</v>
      </c>
      <c r="J29" s="1">
        <v>0</v>
      </c>
      <c r="K29" s="1">
        <v>1</v>
      </c>
      <c r="L29" s="1">
        <v>2</v>
      </c>
      <c r="M29" s="1">
        <v>1</v>
      </c>
      <c r="N29" s="1">
        <v>3</v>
      </c>
      <c r="O29" s="1">
        <v>2</v>
      </c>
      <c r="P29" s="1">
        <v>1</v>
      </c>
      <c r="Q29" s="1">
        <v>1</v>
      </c>
      <c r="R29" s="1" t="s">
        <v>59</v>
      </c>
      <c r="S29" s="1" t="s">
        <v>59</v>
      </c>
      <c r="T29" s="1">
        <v>1</v>
      </c>
      <c r="U29" s="1" t="s">
        <v>59</v>
      </c>
      <c r="V29" s="1" t="s">
        <v>59</v>
      </c>
      <c r="W29" s="1">
        <v>1</v>
      </c>
      <c r="X29" s="1" t="s">
        <v>59</v>
      </c>
      <c r="Y29" s="1" t="s">
        <v>59</v>
      </c>
      <c r="Z29" s="1" t="s">
        <v>59</v>
      </c>
      <c r="AA29" s="1" t="s">
        <v>59</v>
      </c>
      <c r="AB29" s="1" t="s">
        <v>59</v>
      </c>
      <c r="AC29" s="1">
        <v>1</v>
      </c>
      <c r="AD29" s="1">
        <v>1</v>
      </c>
      <c r="AE29" s="1">
        <v>1</v>
      </c>
      <c r="AF29" s="73">
        <v>25</v>
      </c>
      <c r="AG29" s="2">
        <v>2</v>
      </c>
      <c r="AH29" s="6">
        <f t="shared" si="1"/>
        <v>49.019607843137251</v>
      </c>
    </row>
    <row r="30" spans="1:34" x14ac:dyDescent="0.25">
      <c r="A30" s="1">
        <v>25</v>
      </c>
      <c r="B30" s="106" t="s">
        <v>137</v>
      </c>
      <c r="C30" s="2">
        <v>2</v>
      </c>
      <c r="D30" s="2" t="s">
        <v>128</v>
      </c>
      <c r="E30" s="1">
        <v>2</v>
      </c>
      <c r="F30" s="1">
        <v>2</v>
      </c>
      <c r="G30" s="1">
        <v>2</v>
      </c>
      <c r="H30" s="1">
        <v>1</v>
      </c>
      <c r="I30" s="1">
        <v>0</v>
      </c>
      <c r="J30" s="1">
        <v>1</v>
      </c>
      <c r="K30" s="1">
        <v>1</v>
      </c>
      <c r="L30" s="1">
        <v>2</v>
      </c>
      <c r="M30" s="1">
        <v>1</v>
      </c>
      <c r="N30" s="1">
        <v>2</v>
      </c>
      <c r="O30" s="1">
        <v>2</v>
      </c>
      <c r="P30" s="1">
        <v>2</v>
      </c>
      <c r="Q30" s="1">
        <v>1</v>
      </c>
      <c r="R30" s="1" t="s">
        <v>59</v>
      </c>
      <c r="S30" s="1">
        <v>1</v>
      </c>
      <c r="T30" s="1" t="s">
        <v>59</v>
      </c>
      <c r="U30" s="1">
        <v>1</v>
      </c>
      <c r="V30" s="1" t="s">
        <v>59</v>
      </c>
      <c r="W30" s="1" t="s">
        <v>59</v>
      </c>
      <c r="X30" s="1">
        <v>1</v>
      </c>
      <c r="Y30" s="1" t="s">
        <v>59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73">
        <v>28</v>
      </c>
      <c r="AG30" s="2">
        <v>3</v>
      </c>
      <c r="AH30" s="6">
        <f t="shared" si="1"/>
        <v>54.901960784313729</v>
      </c>
    </row>
    <row r="31" spans="1:34" x14ac:dyDescent="0.25">
      <c r="A31" s="1">
        <v>26</v>
      </c>
      <c r="B31" s="106" t="s">
        <v>138</v>
      </c>
      <c r="C31" s="2">
        <v>1</v>
      </c>
      <c r="D31" s="2" t="s">
        <v>128</v>
      </c>
      <c r="E31" s="1">
        <v>3</v>
      </c>
      <c r="F31" s="1">
        <v>3</v>
      </c>
      <c r="G31" s="1">
        <v>2</v>
      </c>
      <c r="H31" s="1">
        <v>1</v>
      </c>
      <c r="I31" s="1">
        <v>0</v>
      </c>
      <c r="J31" s="1">
        <v>0</v>
      </c>
      <c r="K31" s="1">
        <v>1</v>
      </c>
      <c r="L31" s="1">
        <v>2</v>
      </c>
      <c r="M31" s="1">
        <v>1</v>
      </c>
      <c r="N31" s="1">
        <v>2</v>
      </c>
      <c r="O31" s="1">
        <v>2</v>
      </c>
      <c r="P31" s="1">
        <v>1</v>
      </c>
      <c r="Q31" s="1">
        <v>1</v>
      </c>
      <c r="R31" s="1" t="s">
        <v>59</v>
      </c>
      <c r="S31" s="1" t="s">
        <v>59</v>
      </c>
      <c r="T31" s="1">
        <v>1</v>
      </c>
      <c r="U31" s="1">
        <v>2</v>
      </c>
      <c r="V31" s="1">
        <v>2</v>
      </c>
      <c r="W31" s="1">
        <v>1</v>
      </c>
      <c r="X31" s="1" t="s">
        <v>59</v>
      </c>
      <c r="Y31" s="1" t="s">
        <v>59</v>
      </c>
      <c r="Z31" s="1" t="s">
        <v>59</v>
      </c>
      <c r="AA31" s="1" t="s">
        <v>59</v>
      </c>
      <c r="AB31" s="1">
        <v>1</v>
      </c>
      <c r="AC31" s="1">
        <v>1</v>
      </c>
      <c r="AD31" s="1" t="s">
        <v>59</v>
      </c>
      <c r="AE31" s="1" t="s">
        <v>59</v>
      </c>
      <c r="AF31" s="73">
        <v>27</v>
      </c>
      <c r="AG31" s="2">
        <v>3</v>
      </c>
      <c r="AH31" s="6">
        <f t="shared" si="1"/>
        <v>52.941176470588239</v>
      </c>
    </row>
    <row r="32" spans="1:34" x14ac:dyDescent="0.25">
      <c r="A32" s="1">
        <v>27</v>
      </c>
      <c r="B32" s="106" t="s">
        <v>139</v>
      </c>
      <c r="C32" s="2">
        <v>2</v>
      </c>
      <c r="D32" s="2" t="s">
        <v>128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2</v>
      </c>
      <c r="V32" s="1">
        <v>2</v>
      </c>
      <c r="W32" s="1">
        <v>1</v>
      </c>
      <c r="X32" s="1" t="s">
        <v>59</v>
      </c>
      <c r="Y32" s="1" t="s">
        <v>59</v>
      </c>
      <c r="Z32" s="1" t="s">
        <v>59</v>
      </c>
      <c r="AA32" s="1" t="s">
        <v>59</v>
      </c>
      <c r="AB32" s="1" t="s">
        <v>59</v>
      </c>
      <c r="AC32" s="1" t="s">
        <v>59</v>
      </c>
      <c r="AD32" s="1" t="s">
        <v>59</v>
      </c>
      <c r="AE32" s="1" t="s">
        <v>59</v>
      </c>
      <c r="AF32" s="73">
        <v>11</v>
      </c>
      <c r="AG32" s="2">
        <v>2</v>
      </c>
      <c r="AH32" s="6">
        <f t="shared" si="1"/>
        <v>21.568627450980394</v>
      </c>
    </row>
    <row r="33" spans="1:34" x14ac:dyDescent="0.25">
      <c r="A33" s="1">
        <v>28</v>
      </c>
      <c r="B33" s="106" t="s">
        <v>140</v>
      </c>
      <c r="C33" s="2">
        <v>2</v>
      </c>
      <c r="D33" s="2" t="s">
        <v>128</v>
      </c>
      <c r="E33" s="1">
        <v>2</v>
      </c>
      <c r="F33" s="1">
        <v>2</v>
      </c>
      <c r="G33" s="1">
        <v>1</v>
      </c>
      <c r="H33" s="1">
        <v>1</v>
      </c>
      <c r="I33" s="1">
        <v>1</v>
      </c>
      <c r="J33" s="1">
        <v>1</v>
      </c>
      <c r="K33" s="1" t="s">
        <v>59</v>
      </c>
      <c r="L33" s="1">
        <v>1</v>
      </c>
      <c r="M33" s="1" t="s">
        <v>59</v>
      </c>
      <c r="N33" s="1">
        <v>2</v>
      </c>
      <c r="O33" s="1">
        <v>0</v>
      </c>
      <c r="P33" s="1" t="s">
        <v>59</v>
      </c>
      <c r="Q33" s="1">
        <v>1</v>
      </c>
      <c r="R33" s="1">
        <v>1</v>
      </c>
      <c r="S33" s="1">
        <v>1</v>
      </c>
      <c r="T33" s="1" t="s">
        <v>59</v>
      </c>
      <c r="U33" s="1">
        <v>2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1</v>
      </c>
      <c r="AC33" s="1">
        <v>0</v>
      </c>
      <c r="AD33" s="1">
        <v>0</v>
      </c>
      <c r="AE33" s="1">
        <v>1</v>
      </c>
      <c r="AF33" s="73">
        <v>24</v>
      </c>
      <c r="AG33" s="2">
        <v>2</v>
      </c>
      <c r="AH33" s="6">
        <f t="shared" si="1"/>
        <v>47.058823529411761</v>
      </c>
    </row>
    <row r="34" spans="1:34" x14ac:dyDescent="0.25">
      <c r="A34" s="1">
        <v>29</v>
      </c>
      <c r="B34" s="106" t="s">
        <v>141</v>
      </c>
      <c r="C34" s="2">
        <v>2</v>
      </c>
      <c r="D34" s="2" t="s">
        <v>128</v>
      </c>
      <c r="E34" s="1">
        <v>3</v>
      </c>
      <c r="F34" s="1">
        <v>3</v>
      </c>
      <c r="G34" s="1">
        <v>2</v>
      </c>
      <c r="H34" s="1">
        <v>1</v>
      </c>
      <c r="I34" s="1">
        <v>1</v>
      </c>
      <c r="J34" s="1">
        <v>1</v>
      </c>
      <c r="K34" s="1">
        <v>1</v>
      </c>
      <c r="L34" s="1">
        <v>2</v>
      </c>
      <c r="M34" s="1">
        <v>1</v>
      </c>
      <c r="N34" s="1">
        <v>2</v>
      </c>
      <c r="O34" s="1">
        <v>2</v>
      </c>
      <c r="P34" s="1">
        <v>1</v>
      </c>
      <c r="Q34" s="1">
        <v>1</v>
      </c>
      <c r="R34" s="1">
        <v>0</v>
      </c>
      <c r="S34" s="1">
        <v>1</v>
      </c>
      <c r="T34" s="1" t="s">
        <v>59</v>
      </c>
      <c r="U34" s="1">
        <v>2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2</v>
      </c>
      <c r="AC34" s="1" t="s">
        <v>59</v>
      </c>
      <c r="AD34" s="1" t="s">
        <v>59</v>
      </c>
      <c r="AE34" s="1" t="s">
        <v>59</v>
      </c>
      <c r="AF34" s="73">
        <v>32</v>
      </c>
      <c r="AG34" s="2">
        <v>4</v>
      </c>
      <c r="AH34" s="6">
        <f t="shared" si="1"/>
        <v>62.745098039215684</v>
      </c>
    </row>
    <row r="35" spans="1:34" x14ac:dyDescent="0.25">
      <c r="A35" s="1">
        <v>30</v>
      </c>
      <c r="B35" s="106" t="s">
        <v>142</v>
      </c>
      <c r="C35" s="2">
        <v>1</v>
      </c>
      <c r="D35" s="2" t="s">
        <v>128</v>
      </c>
      <c r="E35" s="1">
        <v>3</v>
      </c>
      <c r="F35" s="1">
        <v>1</v>
      </c>
      <c r="G35" s="1">
        <v>2</v>
      </c>
      <c r="H35" s="1">
        <v>1</v>
      </c>
      <c r="I35" s="1">
        <v>1</v>
      </c>
      <c r="J35" s="1">
        <v>0</v>
      </c>
      <c r="K35" s="1">
        <v>1</v>
      </c>
      <c r="L35" s="1">
        <v>1</v>
      </c>
      <c r="M35" s="1">
        <v>0</v>
      </c>
      <c r="N35" s="1">
        <v>0</v>
      </c>
      <c r="O35" s="1">
        <v>1</v>
      </c>
      <c r="P35" s="1">
        <v>0</v>
      </c>
      <c r="Q35" s="1">
        <v>2</v>
      </c>
      <c r="R35" s="1">
        <v>1</v>
      </c>
      <c r="S35" s="1" t="s">
        <v>59</v>
      </c>
      <c r="T35" s="1">
        <v>1</v>
      </c>
      <c r="U35" s="1">
        <v>2</v>
      </c>
      <c r="V35" s="1">
        <v>2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 t="s">
        <v>59</v>
      </c>
      <c r="AF35" s="73">
        <v>27</v>
      </c>
      <c r="AG35" s="2">
        <v>3</v>
      </c>
      <c r="AH35" s="6">
        <f t="shared" si="1"/>
        <v>52.941176470588239</v>
      </c>
    </row>
    <row r="36" spans="1:34" x14ac:dyDescent="0.25">
      <c r="A36" s="1">
        <v>31</v>
      </c>
      <c r="B36" s="106" t="s">
        <v>143</v>
      </c>
      <c r="C36" s="2">
        <v>1</v>
      </c>
      <c r="D36" s="2" t="s">
        <v>128</v>
      </c>
      <c r="E36" s="1">
        <v>1</v>
      </c>
      <c r="F36" s="1">
        <v>1</v>
      </c>
      <c r="G36" s="1">
        <v>0</v>
      </c>
      <c r="H36" s="1">
        <v>1</v>
      </c>
      <c r="I36" s="1">
        <v>0</v>
      </c>
      <c r="J36" s="1">
        <v>0</v>
      </c>
      <c r="K36" s="1">
        <v>1</v>
      </c>
      <c r="L36" s="1">
        <v>1</v>
      </c>
      <c r="M36" s="1">
        <v>1</v>
      </c>
      <c r="N36" s="1">
        <v>2</v>
      </c>
      <c r="O36" s="1">
        <v>1</v>
      </c>
      <c r="P36" s="1">
        <v>2</v>
      </c>
      <c r="Q36" s="1">
        <v>2</v>
      </c>
      <c r="R36" s="1">
        <v>2</v>
      </c>
      <c r="S36" s="1">
        <v>1</v>
      </c>
      <c r="T36" s="1">
        <v>1</v>
      </c>
      <c r="U36" s="1" t="s">
        <v>59</v>
      </c>
      <c r="V36" s="1" t="s">
        <v>59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73">
        <v>26</v>
      </c>
      <c r="AG36" s="2">
        <v>3</v>
      </c>
      <c r="AH36" s="6">
        <f t="shared" si="1"/>
        <v>50.980392156862742</v>
      </c>
    </row>
    <row r="37" spans="1:34" x14ac:dyDescent="0.25">
      <c r="A37" s="1">
        <v>32</v>
      </c>
      <c r="B37" s="106" t="s">
        <v>144</v>
      </c>
      <c r="C37" s="2">
        <v>2</v>
      </c>
      <c r="D37" s="2" t="s">
        <v>128</v>
      </c>
      <c r="E37" s="1">
        <v>2</v>
      </c>
      <c r="F37" s="1">
        <v>2</v>
      </c>
      <c r="G37" s="1">
        <v>1</v>
      </c>
      <c r="H37" s="1">
        <v>1</v>
      </c>
      <c r="I37" s="1">
        <v>0</v>
      </c>
      <c r="J37" s="1">
        <v>0</v>
      </c>
      <c r="K37" s="1">
        <v>1</v>
      </c>
      <c r="L37" s="1">
        <v>2</v>
      </c>
      <c r="M37" s="1">
        <v>1</v>
      </c>
      <c r="N37" s="1">
        <v>2</v>
      </c>
      <c r="O37" s="1">
        <v>1</v>
      </c>
      <c r="P37" s="1">
        <v>2</v>
      </c>
      <c r="Q37" s="1" t="s">
        <v>59</v>
      </c>
      <c r="R37" s="1">
        <v>1</v>
      </c>
      <c r="S37" s="1">
        <v>0</v>
      </c>
      <c r="T37" s="1">
        <v>1</v>
      </c>
      <c r="U37" s="1">
        <v>2</v>
      </c>
      <c r="V37" s="1">
        <v>2</v>
      </c>
      <c r="W37" s="1">
        <v>1</v>
      </c>
      <c r="X37" s="1" t="s">
        <v>59</v>
      </c>
      <c r="Y37" s="1">
        <v>1</v>
      </c>
      <c r="Z37" s="1">
        <v>1</v>
      </c>
      <c r="AA37" s="1">
        <v>1</v>
      </c>
      <c r="AB37" s="1">
        <v>1</v>
      </c>
      <c r="AC37" s="1" t="s">
        <v>59</v>
      </c>
      <c r="AD37" s="1" t="s">
        <v>59</v>
      </c>
      <c r="AE37" s="1">
        <v>1</v>
      </c>
      <c r="AF37" s="73">
        <v>27</v>
      </c>
      <c r="AG37" s="2">
        <v>3</v>
      </c>
      <c r="AH37" s="6">
        <f t="shared" si="1"/>
        <v>52.941176470588239</v>
      </c>
    </row>
    <row r="38" spans="1:34" x14ac:dyDescent="0.25">
      <c r="A38" s="1">
        <v>33</v>
      </c>
      <c r="B38" s="106" t="s">
        <v>145</v>
      </c>
      <c r="C38" s="2">
        <v>1</v>
      </c>
      <c r="D38" s="2" t="s">
        <v>128</v>
      </c>
      <c r="E38" s="1">
        <v>2</v>
      </c>
      <c r="F38" s="1">
        <v>2</v>
      </c>
      <c r="G38" s="1">
        <v>2</v>
      </c>
      <c r="H38" s="1">
        <v>1</v>
      </c>
      <c r="I38" s="1" t="s">
        <v>59</v>
      </c>
      <c r="J38" s="1" t="s">
        <v>59</v>
      </c>
      <c r="K38" s="1">
        <v>1</v>
      </c>
      <c r="L38" s="1">
        <v>0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 t="s">
        <v>59</v>
      </c>
      <c r="T38" s="1">
        <v>1</v>
      </c>
      <c r="U38" s="1">
        <v>2</v>
      </c>
      <c r="V38" s="1">
        <v>2</v>
      </c>
      <c r="W38" s="1">
        <v>1</v>
      </c>
      <c r="X38" s="1" t="s">
        <v>59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73">
        <v>27</v>
      </c>
      <c r="AG38" s="2">
        <v>3</v>
      </c>
      <c r="AH38" s="6">
        <f t="shared" si="1"/>
        <v>52.941176470588239</v>
      </c>
    </row>
    <row r="39" spans="1:34" x14ac:dyDescent="0.25">
      <c r="A39" s="1">
        <v>34</v>
      </c>
      <c r="B39" s="106" t="s">
        <v>146</v>
      </c>
      <c r="C39" s="2">
        <v>2</v>
      </c>
      <c r="D39" s="2" t="s">
        <v>128</v>
      </c>
      <c r="E39" s="1">
        <v>0</v>
      </c>
      <c r="F39" s="1">
        <v>1</v>
      </c>
      <c r="G39" s="1">
        <v>1</v>
      </c>
      <c r="H39" s="1">
        <v>1</v>
      </c>
      <c r="I39" s="1">
        <v>1</v>
      </c>
      <c r="J39" s="1">
        <v>0</v>
      </c>
      <c r="K39" s="1">
        <v>1</v>
      </c>
      <c r="L39" s="1">
        <v>1</v>
      </c>
      <c r="M39" s="1">
        <v>1</v>
      </c>
      <c r="N39" s="1">
        <v>1</v>
      </c>
      <c r="O39" s="1">
        <v>2</v>
      </c>
      <c r="P39" s="1">
        <v>2</v>
      </c>
      <c r="Q39" s="1">
        <v>1</v>
      </c>
      <c r="R39" s="1">
        <v>2</v>
      </c>
      <c r="S39" s="1" t="s">
        <v>59</v>
      </c>
      <c r="T39" s="1">
        <v>1</v>
      </c>
      <c r="U39" s="1">
        <v>2</v>
      </c>
      <c r="V39" s="1">
        <v>2</v>
      </c>
      <c r="W39" s="1">
        <v>1</v>
      </c>
      <c r="X39" s="1" t="s">
        <v>59</v>
      </c>
      <c r="Y39" s="1">
        <v>1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73">
        <v>28</v>
      </c>
      <c r="AG39" s="2">
        <v>3</v>
      </c>
      <c r="AH39" s="6">
        <f t="shared" si="1"/>
        <v>54.901960784313729</v>
      </c>
    </row>
    <row r="40" spans="1:34" x14ac:dyDescent="0.25">
      <c r="A40" s="1">
        <v>35</v>
      </c>
      <c r="B40" s="106" t="s">
        <v>147</v>
      </c>
      <c r="C40" s="2">
        <v>2</v>
      </c>
      <c r="D40" s="2" t="s">
        <v>128</v>
      </c>
      <c r="E40" s="1">
        <v>3</v>
      </c>
      <c r="F40" s="1">
        <v>2</v>
      </c>
      <c r="G40" s="1">
        <v>1</v>
      </c>
      <c r="H40" s="1">
        <v>1</v>
      </c>
      <c r="I40" s="1">
        <v>0</v>
      </c>
      <c r="J40" s="1">
        <v>0</v>
      </c>
      <c r="K40" s="1">
        <v>1</v>
      </c>
      <c r="L40" s="1">
        <v>0</v>
      </c>
      <c r="M40" s="1">
        <v>1</v>
      </c>
      <c r="N40" s="1">
        <v>0</v>
      </c>
      <c r="O40" s="1">
        <v>1</v>
      </c>
      <c r="P40" s="1">
        <v>0</v>
      </c>
      <c r="Q40" s="1">
        <v>2</v>
      </c>
      <c r="R40" s="1">
        <v>1</v>
      </c>
      <c r="S40" s="1" t="s">
        <v>59</v>
      </c>
      <c r="T40" s="1">
        <v>1</v>
      </c>
      <c r="U40" s="1">
        <v>2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73">
        <v>26</v>
      </c>
      <c r="AG40" s="2">
        <v>3</v>
      </c>
      <c r="AH40" s="6">
        <f t="shared" si="1"/>
        <v>50.980392156862742</v>
      </c>
    </row>
    <row r="41" spans="1:34" x14ac:dyDescent="0.25">
      <c r="A41" s="1"/>
      <c r="B41" s="1"/>
      <c r="C41" s="2"/>
      <c r="D41" s="2"/>
      <c r="E41" s="7">
        <f>AVERAGE(E6:E40)/E1*100</f>
        <v>51.428571428571423</v>
      </c>
      <c r="F41" s="7">
        <f>AVERAGE(F6:F40)/F1*100</f>
        <v>56.19047619047619</v>
      </c>
      <c r="G41" s="7">
        <f>AVERAGE(G6:G40)/G1*100</f>
        <v>73.529411764705884</v>
      </c>
      <c r="H41" s="7">
        <f>AVERAGE(H6:H40)/H1*100</f>
        <v>53.921568627450981</v>
      </c>
      <c r="I41" s="7">
        <f>AVERAGE(I6:I40)/I1*100</f>
        <v>50</v>
      </c>
      <c r="J41" s="7">
        <f>AVERAGE(J6:J40)/J1*100</f>
        <v>35.416666666666671</v>
      </c>
      <c r="K41" s="7">
        <f>AVERAGE(K6:K40)/K1*100</f>
        <v>87.096774193548384</v>
      </c>
      <c r="L41" s="7">
        <f>AVERAGE(L6:L40)/L1*100</f>
        <v>41.379310344827587</v>
      </c>
      <c r="M41" s="7">
        <f>AVERAGE(M6:M40)/M1*100</f>
        <v>93.75</v>
      </c>
      <c r="N41" s="7">
        <f>AVERAGE(N6:N40)/N1*100</f>
        <v>46.031746031746032</v>
      </c>
      <c r="O41" s="7">
        <f>AVERAGE(O6:O40)/O1*100</f>
        <v>82.857142857142861</v>
      </c>
      <c r="P41" s="7">
        <f>AVERAGE(P6:P40)/P1*100</f>
        <v>58.333333333333336</v>
      </c>
      <c r="Q41" s="7">
        <f>AVERAGE(Q6:Q40)/Q1*100</f>
        <v>67.64705882352942</v>
      </c>
      <c r="R41" s="7">
        <f>AVERAGE(R6:R40)/R1*100</f>
        <v>72.222222222222214</v>
      </c>
      <c r="S41" s="7">
        <f>AVERAGE(S6:S40)/S1*100</f>
        <v>80.952380952380949</v>
      </c>
      <c r="T41" s="7">
        <f>AVERAGE(T6:T40)/T1*100</f>
        <v>65.517241379310349</v>
      </c>
      <c r="U41" s="7">
        <f>AVERAGE(U6:U40)/U1*100</f>
        <v>92.592592592592595</v>
      </c>
      <c r="V41" s="7">
        <f>AVERAGE(V6:V40)/V1*100</f>
        <v>63.768115942028992</v>
      </c>
      <c r="W41" s="7">
        <f>AVERAGE(W6:W40)/W1*100</f>
        <v>76.666666666666671</v>
      </c>
      <c r="X41" s="7">
        <f>AVERAGE(X6:X40)/X1*100</f>
        <v>87.5</v>
      </c>
      <c r="Y41" s="7">
        <f>AVERAGE(Y6:Y40)/Y1*100</f>
        <v>100</v>
      </c>
      <c r="Z41" s="7">
        <f>AVERAGE(Z6:Z40)/Z1*100</f>
        <v>91.304347826086953</v>
      </c>
      <c r="AA41" s="7">
        <f>AVERAGE(AA6:AA40)/AA1*100</f>
        <v>86.206896551724128</v>
      </c>
      <c r="AB41" s="7">
        <f>AVERAGE(AB6:AB40)/AB1*100</f>
        <v>50</v>
      </c>
      <c r="AC41" s="7"/>
      <c r="AD41" s="7"/>
      <c r="AE41" s="7">
        <f>AVERAGE(AE6:AE40)/AE1*100</f>
        <v>96.666666666666671</v>
      </c>
      <c r="AF41" s="35">
        <f>AVERAGE(AF6:AF40)</f>
        <v>26.971428571428572</v>
      </c>
      <c r="AG41" s="35">
        <f>AVERAGE(AG6:AG40)</f>
        <v>3</v>
      </c>
      <c r="AH41" s="35">
        <f>AVERAGE(AH6:AH40)</f>
        <v>52.885154061624661</v>
      </c>
    </row>
    <row r="42" spans="1:34" s="28" customFormat="1" x14ac:dyDescent="0.25">
      <c r="C42" s="36"/>
      <c r="D42" s="36"/>
      <c r="AF42" s="37"/>
      <c r="AG42" s="36"/>
    </row>
    <row r="43" spans="1:34" x14ac:dyDescent="0.25">
      <c r="E43" s="14">
        <v>132</v>
      </c>
      <c r="AF43" s="76" t="s">
        <v>10</v>
      </c>
      <c r="AG43" s="77"/>
    </row>
    <row r="44" spans="1:34" x14ac:dyDescent="0.25">
      <c r="E44" s="2">
        <f>COUNTIF(E6:E40,E1)/$E$43</f>
        <v>1.5151515151515152E-2</v>
      </c>
      <c r="F44" s="2">
        <f>COUNTIF(F6:F40,F1)/$E$43</f>
        <v>8.3333333333333329E-2</v>
      </c>
      <c r="G44" s="2">
        <f>COUNTIF(G6:G40,G1)/$E$43</f>
        <v>0.15151515151515152</v>
      </c>
      <c r="H44" s="2">
        <f>COUNTIF(H6:H40,H1)/$E$43</f>
        <v>9.0909090909090912E-2</v>
      </c>
      <c r="I44" s="2">
        <f>COUNTIF(I6:I40,I1)/$E$43</f>
        <v>7.575757575757576E-2</v>
      </c>
      <c r="J44" s="2">
        <f>COUNTIF(J6:J40,J1)/$E$43</f>
        <v>7.575757575757576E-3</v>
      </c>
      <c r="K44" s="2">
        <f>COUNTIF(K6:K40,K1)/$E$43</f>
        <v>0.20454545454545456</v>
      </c>
      <c r="L44" s="2">
        <f>COUNTIF(L6:L40,L1)/$E$43</f>
        <v>7.575757575757576E-3</v>
      </c>
      <c r="M44" s="2">
        <f>COUNTIF(M6:M40,M1)/$E$43</f>
        <v>0.22727272727272727</v>
      </c>
      <c r="N44" s="2">
        <f>COUNTIF(N6:N40,N1)/$E$43</f>
        <v>7.575757575757576E-3</v>
      </c>
      <c r="O44" s="2">
        <f>COUNTIF(O6:O40,O1)/$E$43</f>
        <v>0.18181818181818182</v>
      </c>
      <c r="P44" s="2">
        <f>COUNTIF(P6:P40,P1)/$E$43</f>
        <v>6.0606060606060608E-2</v>
      </c>
      <c r="Q44" s="2">
        <f>COUNTIF(Q6:Q40,Q1)/$E$43</f>
        <v>9.8484848484848481E-2</v>
      </c>
      <c r="R44" s="2">
        <f>COUNTIF(R6:R40,R1)/$E$43</f>
        <v>9.8484848484848481E-2</v>
      </c>
      <c r="S44" s="2">
        <f>COUNTIF(S6:S40,S1)/$E$43</f>
        <v>0.12878787878787878</v>
      </c>
      <c r="T44" s="2">
        <f>COUNTIF(T6:T40,T1)/$E$43</f>
        <v>0.14393939393939395</v>
      </c>
      <c r="U44" s="2">
        <f>COUNTIF(U6:U40,U1)/$E$43</f>
        <v>0.17424242424242425</v>
      </c>
      <c r="V44" s="2">
        <f>COUNTIF(V6:V40,V1)/$E$43</f>
        <v>2.2727272727272728E-2</v>
      </c>
      <c r="W44" s="2">
        <f>COUNTIF(W6:W40,W1)/$E$43</f>
        <v>0.17424242424242425</v>
      </c>
      <c r="X44" s="2">
        <f>COUNTIF(X6:X40,X1)/$E$43</f>
        <v>0.15909090909090909</v>
      </c>
      <c r="Y44" s="2">
        <f>COUNTIF(Y6:Y40,Y1)/$E$43</f>
        <v>0.20454545454545456</v>
      </c>
      <c r="Z44" s="2">
        <f>COUNTIF(Z6:Z40,Z1)/$E$43</f>
        <v>0.15909090909090909</v>
      </c>
      <c r="AA44" s="2">
        <f>COUNTIF(AA6:AA40,AA1)/$E$43</f>
        <v>0.18939393939393939</v>
      </c>
      <c r="AB44" s="2">
        <f>COUNTIF(AB6:AB40,AB1)/$E$43</f>
        <v>2.2727272727272728E-2</v>
      </c>
      <c r="AC44" s="2"/>
      <c r="AD44" s="2"/>
      <c r="AE44" s="2">
        <f>COUNTIF(AE6:AE40,AE1)/$E$43</f>
        <v>0.2196969696969697</v>
      </c>
      <c r="AF44" s="76" t="s">
        <v>11</v>
      </c>
      <c r="AG44" s="77"/>
    </row>
    <row r="45" spans="1:34" x14ac:dyDescent="0.25">
      <c r="E45" s="2">
        <f t="shared" ref="E45:AE45" si="2">$E$43-E44-E47-E46</f>
        <v>125.9848484848485</v>
      </c>
      <c r="F45" s="2">
        <f t="shared" si="2"/>
        <v>124.91666666666666</v>
      </c>
      <c r="G45" s="2">
        <f t="shared" si="2"/>
        <v>127.84848484848484</v>
      </c>
      <c r="H45" s="2">
        <f t="shared" si="2"/>
        <v>128.90909090909091</v>
      </c>
      <c r="I45" s="2">
        <f t="shared" si="2"/>
        <v>123.92424242424244</v>
      </c>
      <c r="J45" s="2">
        <f t="shared" si="2"/>
        <v>119.99242424242425</v>
      </c>
      <c r="K45" s="2">
        <f t="shared" si="2"/>
        <v>127.79545454545453</v>
      </c>
      <c r="L45" s="2">
        <f t="shared" si="2"/>
        <v>123.99242424242425</v>
      </c>
      <c r="M45" s="2">
        <f t="shared" si="2"/>
        <v>129.77272727272728</v>
      </c>
      <c r="N45" s="2">
        <f t="shared" si="2"/>
        <v>127.99242424242425</v>
      </c>
      <c r="O45" s="2">
        <f t="shared" si="2"/>
        <v>130.81818181818181</v>
      </c>
      <c r="P45" s="2">
        <f t="shared" si="2"/>
        <v>127.93939393939394</v>
      </c>
      <c r="Q45" s="2">
        <f t="shared" ref="Q45:AA45" si="3">$E$43-Q44-Q47-Q46</f>
        <v>130.90151515151516</v>
      </c>
      <c r="R45" s="2">
        <f t="shared" si="3"/>
        <v>130.90151515151516</v>
      </c>
      <c r="S45" s="2">
        <f t="shared" si="3"/>
        <v>127.87121212121212</v>
      </c>
      <c r="T45" s="2">
        <f t="shared" si="3"/>
        <v>121.85606060606059</v>
      </c>
      <c r="U45" s="2">
        <f t="shared" si="3"/>
        <v>131.82575757575756</v>
      </c>
      <c r="V45" s="2">
        <f t="shared" si="3"/>
        <v>131.97727272727272</v>
      </c>
      <c r="W45" s="2">
        <f t="shared" si="3"/>
        <v>124.82575757575756</v>
      </c>
      <c r="X45" s="2">
        <f t="shared" si="3"/>
        <v>128.84090909090909</v>
      </c>
      <c r="Y45" s="2">
        <f t="shared" si="3"/>
        <v>131.79545454545453</v>
      </c>
      <c r="Z45" s="2">
        <f t="shared" si="3"/>
        <v>129.84090909090909</v>
      </c>
      <c r="AA45" s="2">
        <f t="shared" si="3"/>
        <v>127.81060606060606</v>
      </c>
      <c r="AB45" s="2">
        <f t="shared" si="2"/>
        <v>128.97727272727272</v>
      </c>
      <c r="AC45" s="72"/>
      <c r="AD45" s="72"/>
      <c r="AE45" s="38">
        <f t="shared" si="2"/>
        <v>130.78030303030303</v>
      </c>
      <c r="AF45" s="76" t="s">
        <v>12</v>
      </c>
      <c r="AG45" s="77"/>
    </row>
    <row r="46" spans="1:34" x14ac:dyDescent="0.25">
      <c r="E46" s="2">
        <f>COUNTIF(E6:E40,"=N  ")</f>
        <v>0</v>
      </c>
      <c r="F46" s="2">
        <f>COUNTIF(F6:F40,"=N  ")</f>
        <v>0</v>
      </c>
      <c r="G46" s="2">
        <f>COUNTIF(G6:G40,"=N  ")</f>
        <v>0</v>
      </c>
      <c r="H46" s="2">
        <f>COUNTIF(H6:H40,"=N  ")</f>
        <v>0</v>
      </c>
      <c r="I46" s="2">
        <f>COUNTIF(I6:I40,"=N  ")</f>
        <v>0</v>
      </c>
      <c r="J46" s="2">
        <f>COUNTIF(J6:J40,"=N  ")</f>
        <v>0</v>
      </c>
      <c r="K46" s="2">
        <f>COUNTIF(K6:K40,"=N  ")</f>
        <v>0</v>
      </c>
      <c r="L46" s="2">
        <f>COUNTIF(L6:L40,"=N  ")</f>
        <v>0</v>
      </c>
      <c r="M46" s="2">
        <f>COUNTIF(M6:M40,"=N  ")</f>
        <v>0</v>
      </c>
      <c r="N46" s="2">
        <f>COUNTIF(N6:N40,"=N  ")</f>
        <v>0</v>
      </c>
      <c r="O46" s="2">
        <f>COUNTIF(O6:O40,"=N  ")</f>
        <v>0</v>
      </c>
      <c r="P46" s="2">
        <f>COUNTIF(P6:P40,"=N  ")</f>
        <v>0</v>
      </c>
      <c r="Q46" s="2">
        <f>COUNTIF(Q6:Q40,"=N  ")</f>
        <v>0</v>
      </c>
      <c r="R46" s="2">
        <f>COUNTIF(R6:R40,"=N  ")</f>
        <v>0</v>
      </c>
      <c r="S46" s="2">
        <f>COUNTIF(S6:S40,"=N  ")</f>
        <v>0</v>
      </c>
      <c r="T46" s="2">
        <f>COUNTIF(T6:T40,"=N  ")</f>
        <v>0</v>
      </c>
      <c r="U46" s="2">
        <f>COUNTIF(U6:U40,"=N  ")</f>
        <v>0</v>
      </c>
      <c r="V46" s="2">
        <f>COUNTIF(V6:V40,"=N  ")</f>
        <v>0</v>
      </c>
      <c r="W46" s="2">
        <f>COUNTIF(W6:W40,"=N  ")</f>
        <v>0</v>
      </c>
      <c r="X46" s="2">
        <f>COUNTIF(X6:X40,"=N  ")</f>
        <v>0</v>
      </c>
      <c r="Y46" s="2">
        <f>COUNTIF(Y6:Y40,"=N  ")</f>
        <v>0</v>
      </c>
      <c r="Z46" s="2">
        <f>COUNTIF(Z6:Z40,"=N  ")</f>
        <v>0</v>
      </c>
      <c r="AA46" s="2">
        <f>COUNTIF(AA6:AA40,"=N  ")</f>
        <v>0</v>
      </c>
      <c r="AB46" s="2">
        <f>COUNTIF(AB6:AB40,"=N  ")</f>
        <v>0</v>
      </c>
      <c r="AC46" s="72"/>
      <c r="AD46" s="72"/>
      <c r="AE46" s="38">
        <f>COUNTIF(AE6:AE40,"=N  ")</f>
        <v>0</v>
      </c>
      <c r="AF46" s="76" t="s">
        <v>9</v>
      </c>
      <c r="AG46" s="77"/>
    </row>
    <row r="47" spans="1:34" x14ac:dyDescent="0.25">
      <c r="E47" s="2">
        <f>COUNTIF(E6:E40,"=0")</f>
        <v>6</v>
      </c>
      <c r="F47" s="2">
        <f>COUNTIF(F6:F40,"=0")</f>
        <v>7</v>
      </c>
      <c r="G47" s="2">
        <f>COUNTIF(G6:G40,"=0")</f>
        <v>4</v>
      </c>
      <c r="H47" s="2">
        <f>COUNTIF(H6:H40,"=0")</f>
        <v>3</v>
      </c>
      <c r="I47" s="2">
        <f>COUNTIF(I6:I40,"=0")</f>
        <v>8</v>
      </c>
      <c r="J47" s="2">
        <f>COUNTIF(J6:J40,"=0")</f>
        <v>12</v>
      </c>
      <c r="K47" s="2">
        <f>COUNTIF(K6:K40,"=0")</f>
        <v>4</v>
      </c>
      <c r="L47" s="2">
        <f>COUNTIF(L6:L40,"=0")</f>
        <v>8</v>
      </c>
      <c r="M47" s="2">
        <f>COUNTIF(M6:M40,"=0")</f>
        <v>2</v>
      </c>
      <c r="N47" s="2">
        <f>COUNTIF(N6:N40,"=0")</f>
        <v>4</v>
      </c>
      <c r="O47" s="2">
        <f>COUNTIF(O6:O40,"=0")</f>
        <v>1</v>
      </c>
      <c r="P47" s="2">
        <f>COUNTIF(P6:P40,"=0")</f>
        <v>4</v>
      </c>
      <c r="Q47" s="2">
        <f>COUNTIF(Q6:Q40,"=0")</f>
        <v>1</v>
      </c>
      <c r="R47" s="2">
        <f>COUNTIF(R6:R40,"=0")</f>
        <v>1</v>
      </c>
      <c r="S47" s="2">
        <f>COUNTIF(S6:S40,"=0")</f>
        <v>4</v>
      </c>
      <c r="T47" s="2">
        <f>COUNTIF(T6:T40,"=0")</f>
        <v>10</v>
      </c>
      <c r="U47" s="2">
        <f>COUNTIF(U6:U40,"=0")</f>
        <v>0</v>
      </c>
      <c r="V47" s="2">
        <f>COUNTIF(V6:V40,"=0")</f>
        <v>0</v>
      </c>
      <c r="W47" s="2">
        <f>COUNTIF(W6:W40,"=0")</f>
        <v>7</v>
      </c>
      <c r="X47" s="2">
        <f>COUNTIF(X6:X40,"=0")</f>
        <v>3</v>
      </c>
      <c r="Y47" s="2">
        <f>COUNTIF(Y6:Y40,"=0")</f>
        <v>0</v>
      </c>
      <c r="Z47" s="2">
        <f>COUNTIF(Z6:Z40,"=0")</f>
        <v>2</v>
      </c>
      <c r="AA47" s="2">
        <f>COUNTIF(AA6:AA40,"=0")</f>
        <v>4</v>
      </c>
      <c r="AB47" s="2">
        <f>COUNTIF(AB6:AB40,"=0")</f>
        <v>3</v>
      </c>
      <c r="AC47" s="72"/>
      <c r="AD47" s="72"/>
      <c r="AE47" s="38">
        <f>COUNTIF(AE6:AE40,"=0")</f>
        <v>1</v>
      </c>
      <c r="AF47" s="76" t="s">
        <v>8</v>
      </c>
      <c r="AG47" s="77"/>
    </row>
    <row r="50" spans="3:34" x14ac:dyDescent="0.25">
      <c r="C50"/>
      <c r="D50"/>
      <c r="AE50" s="31"/>
      <c r="AF50" s="31" t="s">
        <v>13</v>
      </c>
      <c r="AG50" s="14">
        <f>COUNTIF(AG6:AG40,"=2")</f>
        <v>5</v>
      </c>
      <c r="AH50" s="15">
        <f>AG50/$E$43*100</f>
        <v>3.7878787878787881</v>
      </c>
    </row>
    <row r="51" spans="3:34" x14ac:dyDescent="0.25">
      <c r="C51"/>
      <c r="D51"/>
      <c r="AE51" s="32"/>
      <c r="AF51" s="32" t="s">
        <v>14</v>
      </c>
      <c r="AG51" s="8">
        <f>COUNTIF(AG6:AG40,"=3")</f>
        <v>25</v>
      </c>
      <c r="AH51" s="13">
        <f>AG51/$E$43*100</f>
        <v>18.939393939393938</v>
      </c>
    </row>
    <row r="52" spans="3:34" x14ac:dyDescent="0.25">
      <c r="C52"/>
      <c r="D52"/>
      <c r="AE52" s="33"/>
      <c r="AF52" s="33" t="s">
        <v>15</v>
      </c>
      <c r="AG52" s="11">
        <f>COUNTIF(AG6:AG40,"=4")</f>
        <v>5</v>
      </c>
      <c r="AH52" s="12">
        <f>AG52/$E$43*100</f>
        <v>3.7878787878787881</v>
      </c>
    </row>
    <row r="53" spans="3:34" x14ac:dyDescent="0.25">
      <c r="C53"/>
      <c r="D53"/>
      <c r="AE53" s="34"/>
      <c r="AF53" s="34" t="s">
        <v>16</v>
      </c>
      <c r="AG53" s="9">
        <f>COUNTIF(AG6:AG40,"=5")</f>
        <v>0</v>
      </c>
      <c r="AH53" s="10">
        <f>AG53/$E$43*100</f>
        <v>0</v>
      </c>
    </row>
    <row r="55" spans="3:34" x14ac:dyDescent="0.25">
      <c r="C55"/>
      <c r="D55"/>
      <c r="E55" s="87" t="s">
        <v>52</v>
      </c>
      <c r="F55" s="88"/>
      <c r="G55" s="88"/>
      <c r="H55" s="88"/>
      <c r="I55" s="89"/>
      <c r="J55" s="63" t="s">
        <v>51</v>
      </c>
      <c r="K55" s="63" t="s">
        <v>50</v>
      </c>
      <c r="AB55" s="75" t="s">
        <v>53</v>
      </c>
      <c r="AC55" s="75"/>
      <c r="AD55" s="75"/>
      <c r="AE55" s="75"/>
      <c r="AF55" s="75"/>
      <c r="AG55" s="75"/>
      <c r="AH55" s="64">
        <f>COUNTIF(AH6:AH40,100)</f>
        <v>0</v>
      </c>
    </row>
    <row r="56" spans="3:34" x14ac:dyDescent="0.25">
      <c r="C56"/>
      <c r="D56"/>
      <c r="E56" s="74" t="s">
        <v>45</v>
      </c>
      <c r="F56" s="74"/>
      <c r="G56" s="74"/>
      <c r="H56" s="74"/>
      <c r="I56" s="74"/>
      <c r="J56" s="7">
        <f>COUNTIF(AH6:AH40,"&gt;=85")</f>
        <v>0</v>
      </c>
      <c r="K56" s="7">
        <f>J56/E43*100</f>
        <v>0</v>
      </c>
      <c r="AB56" s="84" t="s">
        <v>17</v>
      </c>
      <c r="AC56" s="85"/>
      <c r="AD56" s="85"/>
      <c r="AE56" s="85"/>
      <c r="AF56" s="85"/>
      <c r="AG56" s="86"/>
      <c r="AH56" s="7">
        <f>SUM(AG51:AG53)/$E$43*100</f>
        <v>22.727272727272727</v>
      </c>
    </row>
    <row r="57" spans="3:34" x14ac:dyDescent="0.25">
      <c r="C57"/>
      <c r="D57"/>
      <c r="E57" s="74" t="s">
        <v>46</v>
      </c>
      <c r="F57" s="74"/>
      <c r="G57" s="74"/>
      <c r="H57" s="74"/>
      <c r="I57" s="74"/>
      <c r="J57" s="7">
        <f>COUNTIF(AH6:AH40,"&gt;=75")-J56</f>
        <v>1</v>
      </c>
      <c r="K57" s="7">
        <f>J57/E43*100</f>
        <v>0.75757575757575757</v>
      </c>
      <c r="AB57" s="84" t="s">
        <v>31</v>
      </c>
      <c r="AC57" s="85"/>
      <c r="AD57" s="85"/>
      <c r="AE57" s="85"/>
      <c r="AF57" s="85"/>
      <c r="AG57" s="86"/>
      <c r="AH57" s="7">
        <f>SUM(AG52:AG53)/$E$43*100</f>
        <v>3.7878787878787881</v>
      </c>
    </row>
    <row r="58" spans="3:34" x14ac:dyDescent="0.25">
      <c r="C58"/>
      <c r="D58"/>
      <c r="E58" s="74" t="s">
        <v>47</v>
      </c>
      <c r="F58" s="74"/>
      <c r="G58" s="74"/>
      <c r="H58" s="74"/>
      <c r="I58" s="74"/>
      <c r="J58" s="7">
        <f>COUNTIF(AH6:AH40,"&gt;=65")-J57-J56</f>
        <v>0</v>
      </c>
      <c r="K58" s="7">
        <f>J58/E43*100</f>
        <v>0</v>
      </c>
      <c r="AB58" s="75" t="s">
        <v>28</v>
      </c>
      <c r="AC58" s="75"/>
      <c r="AD58" s="75"/>
      <c r="AE58" s="75"/>
      <c r="AF58" s="75"/>
      <c r="AG58" s="75"/>
      <c r="AH58" s="7">
        <f>AVERAGE(AF6:AF40)</f>
        <v>26.971428571428572</v>
      </c>
    </row>
    <row r="59" spans="3:34" x14ac:dyDescent="0.25">
      <c r="C59"/>
      <c r="D59"/>
      <c r="E59" s="74" t="s">
        <v>48</v>
      </c>
      <c r="F59" s="74"/>
      <c r="G59" s="74"/>
      <c r="H59" s="74"/>
      <c r="I59" s="74"/>
      <c r="J59" s="7">
        <f>COUNTIF(AH6:AH40,"&gt;=50")-J58-J57-J56</f>
        <v>29</v>
      </c>
      <c r="K59" s="7">
        <f>J59/E43*100</f>
        <v>21.969696969696969</v>
      </c>
      <c r="AB59" s="75" t="s">
        <v>18</v>
      </c>
      <c r="AC59" s="75"/>
      <c r="AD59" s="75"/>
      <c r="AE59" s="75"/>
      <c r="AF59" s="75"/>
      <c r="AG59" s="75"/>
      <c r="AH59" s="7">
        <f>AVERAGE(AG6:AG40)</f>
        <v>3</v>
      </c>
    </row>
    <row r="60" spans="3:34" x14ac:dyDescent="0.25">
      <c r="E60" s="74" t="s">
        <v>49</v>
      </c>
      <c r="F60" s="74"/>
      <c r="G60" s="74"/>
      <c r="H60" s="74"/>
      <c r="I60" s="74"/>
      <c r="J60" s="7">
        <f>COUNTIF(AH6:AH40,"&lt;50")</f>
        <v>5</v>
      </c>
      <c r="K60" s="7">
        <f>J60/E43*100</f>
        <v>3.7878787878787881</v>
      </c>
      <c r="AB60" s="75" t="s">
        <v>44</v>
      </c>
      <c r="AC60" s="75"/>
      <c r="AD60" s="75"/>
      <c r="AE60" s="75"/>
      <c r="AF60" s="75"/>
      <c r="AG60" s="75"/>
      <c r="AH60" s="7">
        <f>AVERAGE(AH6:AH40)</f>
        <v>52.885154061624661</v>
      </c>
    </row>
  </sheetData>
  <autoFilter ref="E3:AH4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hiddenButton="1" showButton="0"/>
    <filterColumn colId="25" hiddenButton="1" showButton="0"/>
  </autoFilter>
  <mergeCells count="25">
    <mergeCell ref="B3:B5"/>
    <mergeCell ref="A3:A5"/>
    <mergeCell ref="D3:D5"/>
    <mergeCell ref="E3:AE3"/>
    <mergeCell ref="AF3:AF5"/>
    <mergeCell ref="AG3:AG5"/>
    <mergeCell ref="AH3:AH5"/>
    <mergeCell ref="C3:C5"/>
    <mergeCell ref="AB56:AG56"/>
    <mergeCell ref="AB57:AG57"/>
    <mergeCell ref="E55:I55"/>
    <mergeCell ref="AB58:AG58"/>
    <mergeCell ref="AB59:AG59"/>
    <mergeCell ref="AB60:AG60"/>
    <mergeCell ref="AF43:AG43"/>
    <mergeCell ref="AF44:AG44"/>
    <mergeCell ref="AF45:AG45"/>
    <mergeCell ref="AF46:AG46"/>
    <mergeCell ref="AF47:AG47"/>
    <mergeCell ref="AB55:AG55"/>
    <mergeCell ref="E60:I60"/>
    <mergeCell ref="E58:I58"/>
    <mergeCell ref="E59:I59"/>
    <mergeCell ref="E57:I57"/>
    <mergeCell ref="E56:I56"/>
  </mergeCells>
  <conditionalFormatting sqref="E41:AE41">
    <cfRule type="cellIs" dxfId="32" priority="13" operator="lessThan">
      <formula>50</formula>
    </cfRule>
  </conditionalFormatting>
  <conditionalFormatting sqref="AG6:AG19">
    <cfRule type="cellIs" dxfId="31" priority="9" operator="equal">
      <formula>3</formula>
    </cfRule>
    <cfRule type="cellIs" dxfId="30" priority="10" operator="equal">
      <formula>4</formula>
    </cfRule>
    <cfRule type="cellIs" dxfId="29" priority="11" operator="equal">
      <formula>2</formula>
    </cfRule>
    <cfRule type="cellIs" dxfId="28" priority="12" operator="equal">
      <formula>5</formula>
    </cfRule>
  </conditionalFormatting>
  <conditionalFormatting sqref="AG20">
    <cfRule type="cellIs" dxfId="27" priority="5" operator="equal">
      <formula>3</formula>
    </cfRule>
    <cfRule type="cellIs" dxfId="26" priority="6" operator="equal">
      <formula>4</formula>
    </cfRule>
    <cfRule type="cellIs" dxfId="25" priority="7" operator="equal">
      <formula>2</formula>
    </cfRule>
    <cfRule type="cellIs" dxfId="24" priority="8" operator="equal">
      <formula>5</formula>
    </cfRule>
  </conditionalFormatting>
  <conditionalFormatting sqref="AG21:AG40">
    <cfRule type="cellIs" dxfId="23" priority="1" operator="equal">
      <formula>3</formula>
    </cfRule>
    <cfRule type="cellIs" dxfId="22" priority="2" operator="equal">
      <formula>4</formula>
    </cfRule>
    <cfRule type="cellIs" dxfId="21" priority="3" operator="equal">
      <formula>2</formula>
    </cfRule>
    <cfRule type="cellIs" dxfId="20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E44:AE47 AE41 E41:P41 E44:P47 AB41 AB44:AB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zoomScale="85" zoomScaleNormal="85" workbookViewId="0">
      <selection activeCell="L11" sqref="L11"/>
    </sheetView>
  </sheetViews>
  <sheetFormatPr defaultColWidth="9.140625" defaultRowHeight="12.75" x14ac:dyDescent="0.2"/>
  <cols>
    <col min="1" max="1" width="9.140625" style="42"/>
    <col min="2" max="2" width="86.42578125" style="42" customWidth="1"/>
    <col min="3" max="6" width="9.85546875" style="42" customWidth="1"/>
    <col min="7" max="16384" width="9.140625" style="42"/>
  </cols>
  <sheetData>
    <row r="1" spans="1:10" s="39" customFormat="1" x14ac:dyDescent="0.2">
      <c r="A1" s="46"/>
      <c r="B1" s="46"/>
      <c r="C1" s="46"/>
      <c r="G1" s="47"/>
      <c r="H1" s="90"/>
      <c r="I1" s="90"/>
      <c r="J1" s="90"/>
    </row>
    <row r="2" spans="1:10" s="49" customFormat="1" ht="72.75" x14ac:dyDescent="0.2">
      <c r="A2" s="40" t="s">
        <v>33</v>
      </c>
      <c r="B2" s="41" t="s">
        <v>41</v>
      </c>
      <c r="C2" s="43" t="s">
        <v>40</v>
      </c>
      <c r="D2" s="50" t="s">
        <v>37</v>
      </c>
      <c r="E2" s="48" t="s">
        <v>38</v>
      </c>
      <c r="F2" s="48" t="s">
        <v>39</v>
      </c>
      <c r="G2" s="27" t="s">
        <v>43</v>
      </c>
      <c r="H2" s="41" t="s">
        <v>56</v>
      </c>
      <c r="I2" s="41" t="s">
        <v>57</v>
      </c>
      <c r="J2" s="27" t="s">
        <v>34</v>
      </c>
    </row>
    <row r="3" spans="1:10" ht="15" x14ac:dyDescent="0.25">
      <c r="A3" s="41">
        <v>1</v>
      </c>
      <c r="B3" t="s">
        <v>101</v>
      </c>
      <c r="C3" s="103">
        <v>4</v>
      </c>
      <c r="D3" s="103">
        <v>64.63</v>
      </c>
      <c r="E3" s="103">
        <v>62.21</v>
      </c>
      <c r="F3" s="107">
        <v>64.09</v>
      </c>
      <c r="G3" s="44">
        <f>1-J3</f>
        <v>0.98484848484848486</v>
      </c>
      <c r="H3" s="51">
        <f>'8А'!AJ2</f>
        <v>2</v>
      </c>
      <c r="I3" s="51">
        <f>'8Б'!AH2</f>
        <v>0</v>
      </c>
      <c r="J3" s="45">
        <f>'1'!E44</f>
        <v>1.5151515151515152E-2</v>
      </c>
    </row>
    <row r="4" spans="1:10" ht="15" x14ac:dyDescent="0.25">
      <c r="A4" s="41">
        <v>2</v>
      </c>
      <c r="B4" t="s">
        <v>102</v>
      </c>
      <c r="C4" s="103">
        <v>3</v>
      </c>
      <c r="D4" s="103">
        <v>89.43</v>
      </c>
      <c r="E4" s="103">
        <v>64.650000000000006</v>
      </c>
      <c r="F4" s="107">
        <v>47.37</v>
      </c>
      <c r="G4" s="44">
        <f t="shared" ref="G4:G14" si="0">1-J4</f>
        <v>0.91666666666666663</v>
      </c>
      <c r="H4" s="51">
        <f>'8А'!AK2</f>
        <v>6</v>
      </c>
      <c r="I4" s="51">
        <f>'8Б'!AI2</f>
        <v>5</v>
      </c>
      <c r="J4" s="45">
        <f>'1'!F44</f>
        <v>8.3333333333333329E-2</v>
      </c>
    </row>
    <row r="5" spans="1:10" ht="15" x14ac:dyDescent="0.25">
      <c r="A5" s="41">
        <v>3</v>
      </c>
      <c r="B5" t="s">
        <v>103</v>
      </c>
      <c r="C5" s="103">
        <v>2</v>
      </c>
      <c r="D5" s="103">
        <v>89.02</v>
      </c>
      <c r="E5" s="103">
        <v>93.62</v>
      </c>
      <c r="F5" s="107">
        <v>93.51</v>
      </c>
      <c r="G5" s="44">
        <f t="shared" si="0"/>
        <v>0.84848484848484851</v>
      </c>
      <c r="H5" s="51">
        <f>'8А'!AL2</f>
        <v>12</v>
      </c>
      <c r="I5" s="51">
        <f>'8Б'!AJ2</f>
        <v>8</v>
      </c>
      <c r="J5" s="45">
        <f>'1'!G44</f>
        <v>0.15151515151515152</v>
      </c>
    </row>
    <row r="6" spans="1:10" ht="15" x14ac:dyDescent="0.25">
      <c r="A6" s="41">
        <v>4</v>
      </c>
      <c r="B6" t="s">
        <v>104</v>
      </c>
      <c r="C6" s="103">
        <v>3</v>
      </c>
      <c r="D6" s="103">
        <v>78.86</v>
      </c>
      <c r="E6" s="103">
        <v>89.52</v>
      </c>
      <c r="F6" s="107">
        <v>86.84</v>
      </c>
      <c r="G6" s="44">
        <f t="shared" si="0"/>
        <v>0.90909090909090906</v>
      </c>
      <c r="H6" s="51">
        <f>'8А'!AM2</f>
        <v>12</v>
      </c>
      <c r="I6" s="51">
        <f>'8Б'!AK2</f>
        <v>0</v>
      </c>
      <c r="J6" s="45">
        <f>'1'!H44</f>
        <v>9.0909090909090912E-2</v>
      </c>
    </row>
    <row r="7" spans="1:10" ht="15" x14ac:dyDescent="0.25">
      <c r="A7" s="41">
        <v>5</v>
      </c>
      <c r="B7" t="s">
        <v>105</v>
      </c>
      <c r="C7" s="103">
        <v>3</v>
      </c>
      <c r="D7" s="103">
        <v>47.97</v>
      </c>
      <c r="E7" s="103">
        <v>67.88</v>
      </c>
      <c r="F7" s="107">
        <v>58.34</v>
      </c>
      <c r="G7" s="44">
        <f t="shared" si="0"/>
        <v>0.9242424242424242</v>
      </c>
      <c r="H7" s="61">
        <f>'8А'!AN2</f>
        <v>10</v>
      </c>
      <c r="I7" s="51">
        <f>'8Б'!AL2</f>
        <v>0</v>
      </c>
      <c r="J7" s="62">
        <f>'1'!I44</f>
        <v>7.575757575757576E-2</v>
      </c>
    </row>
    <row r="8" spans="1:10" ht="15" x14ac:dyDescent="0.25">
      <c r="A8" s="41">
        <v>6</v>
      </c>
      <c r="B8" t="s">
        <v>106</v>
      </c>
      <c r="C8" s="103">
        <v>3</v>
      </c>
      <c r="D8" s="103">
        <v>63.41</v>
      </c>
      <c r="E8" s="103">
        <v>51.78</v>
      </c>
      <c r="F8" s="107">
        <v>54.18</v>
      </c>
      <c r="G8" s="44">
        <f t="shared" si="0"/>
        <v>0.99242424242424243</v>
      </c>
      <c r="H8" s="61">
        <f>'8А'!AO2</f>
        <v>1</v>
      </c>
      <c r="I8" s="61">
        <f>'8Б'!AM2</f>
        <v>0</v>
      </c>
      <c r="J8" s="62">
        <f>'1'!J44</f>
        <v>7.575757575757576E-3</v>
      </c>
    </row>
    <row r="9" spans="1:10" ht="15" x14ac:dyDescent="0.25">
      <c r="A9" s="41">
        <v>7</v>
      </c>
      <c r="B9" t="s">
        <v>107</v>
      </c>
      <c r="C9" s="103">
        <v>3</v>
      </c>
      <c r="D9" s="103">
        <v>45.53</v>
      </c>
      <c r="E9" s="103">
        <v>62.94</v>
      </c>
      <c r="F9" s="107">
        <v>75.95</v>
      </c>
      <c r="G9" s="44">
        <f t="shared" si="0"/>
        <v>0.79545454545454541</v>
      </c>
      <c r="H9" s="61">
        <f>'8А'!AP2</f>
        <v>12</v>
      </c>
      <c r="I9" s="61">
        <f>'8Б'!AN2</f>
        <v>15</v>
      </c>
      <c r="J9" s="62">
        <f>'1'!K44</f>
        <v>0.20454545454545456</v>
      </c>
    </row>
    <row r="10" spans="1:10" ht="15" x14ac:dyDescent="0.25">
      <c r="A10" s="41">
        <v>8</v>
      </c>
      <c r="B10" t="s">
        <v>108</v>
      </c>
      <c r="C10" s="103">
        <v>1</v>
      </c>
      <c r="D10" s="103">
        <v>85.37</v>
      </c>
      <c r="E10" s="103">
        <v>80.540000000000006</v>
      </c>
      <c r="F10" s="107">
        <v>39.31</v>
      </c>
      <c r="G10" s="44">
        <f t="shared" si="0"/>
        <v>0.99242424242424243</v>
      </c>
      <c r="H10" s="61">
        <f>'8А'!AQ2</f>
        <v>1</v>
      </c>
      <c r="I10" s="61">
        <f>'8Б'!AO2</f>
        <v>0</v>
      </c>
      <c r="J10" s="62">
        <f>'1'!L44</f>
        <v>7.575757575757576E-3</v>
      </c>
    </row>
    <row r="11" spans="1:10" ht="15" x14ac:dyDescent="0.25">
      <c r="A11" s="41">
        <v>9</v>
      </c>
      <c r="B11" t="s">
        <v>109</v>
      </c>
      <c r="C11" s="103">
        <v>1</v>
      </c>
      <c r="D11" s="103">
        <v>60.98</v>
      </c>
      <c r="E11" s="103">
        <v>68.23</v>
      </c>
      <c r="F11" s="107">
        <v>68.77</v>
      </c>
      <c r="G11" s="44">
        <f t="shared" si="0"/>
        <v>0.77272727272727271</v>
      </c>
      <c r="H11" s="61">
        <f>'8А'!AR2</f>
        <v>14</v>
      </c>
      <c r="I11" s="61">
        <f>'8Б'!AP2</f>
        <v>16</v>
      </c>
      <c r="J11" s="62">
        <f>'1'!M44</f>
        <v>0.22727272727272727</v>
      </c>
    </row>
    <row r="12" spans="1:10" ht="15" x14ac:dyDescent="0.25">
      <c r="A12" s="41">
        <v>10</v>
      </c>
      <c r="B12" t="s">
        <v>110</v>
      </c>
      <c r="C12" s="103">
        <v>2</v>
      </c>
      <c r="D12" s="103">
        <v>91.46</v>
      </c>
      <c r="E12" s="103">
        <v>74.19</v>
      </c>
      <c r="F12" s="107">
        <v>28.61</v>
      </c>
      <c r="G12" s="44">
        <f t="shared" si="0"/>
        <v>0.99242424242424243</v>
      </c>
      <c r="H12" s="61">
        <f>'8А'!AS2</f>
        <v>0</v>
      </c>
      <c r="I12" s="61">
        <f>'8Б'!AQ2</f>
        <v>1</v>
      </c>
      <c r="J12" s="62">
        <f>'1'!N44</f>
        <v>7.575757575757576E-3</v>
      </c>
    </row>
    <row r="13" spans="1:10" ht="15" x14ac:dyDescent="0.25">
      <c r="A13" s="41">
        <v>11</v>
      </c>
      <c r="B13" t="s">
        <v>111</v>
      </c>
      <c r="C13" s="103">
        <v>3</v>
      </c>
      <c r="D13" s="103">
        <v>86.18</v>
      </c>
      <c r="E13" s="103">
        <v>73.94</v>
      </c>
      <c r="F13" s="107">
        <v>75.28</v>
      </c>
      <c r="G13" s="44">
        <f t="shared" si="0"/>
        <v>0.81818181818181812</v>
      </c>
      <c r="H13" s="61">
        <f>'8А'!AT2</f>
        <v>14</v>
      </c>
      <c r="I13" s="61">
        <f>'8Б'!AR2</f>
        <v>10</v>
      </c>
      <c r="J13" s="62">
        <f>'1'!O44</f>
        <v>0.18181818181818182</v>
      </c>
    </row>
    <row r="14" spans="1:10" ht="15" x14ac:dyDescent="0.25">
      <c r="A14" s="41">
        <v>12</v>
      </c>
      <c r="B14" t="s">
        <v>112</v>
      </c>
      <c r="C14" s="103">
        <v>2</v>
      </c>
      <c r="D14" s="103">
        <v>47.56</v>
      </c>
      <c r="E14" s="103">
        <v>62.59</v>
      </c>
      <c r="F14" s="107">
        <v>56.76</v>
      </c>
      <c r="G14" s="44">
        <f t="shared" si="0"/>
        <v>0.93939393939393945</v>
      </c>
      <c r="H14" s="61">
        <f>'8А'!AU2</f>
        <v>0</v>
      </c>
      <c r="I14" s="61">
        <f>'8Б'!AS2</f>
        <v>8</v>
      </c>
      <c r="J14" s="62">
        <f>'1'!P44</f>
        <v>6.0606060606060608E-2</v>
      </c>
    </row>
    <row r="15" spans="1:10" ht="15" x14ac:dyDescent="0.25">
      <c r="A15" s="41">
        <v>13</v>
      </c>
      <c r="B15" t="s">
        <v>113</v>
      </c>
      <c r="C15" s="103">
        <v>1</v>
      </c>
      <c r="D15" s="103">
        <v>90.24</v>
      </c>
      <c r="E15" s="103">
        <v>86.29</v>
      </c>
      <c r="F15" s="107">
        <v>56.73</v>
      </c>
      <c r="G15" s="44">
        <f>1-J15</f>
        <v>0.90151515151515149</v>
      </c>
      <c r="H15" s="61">
        <f>'8А'!AV2</f>
        <v>5</v>
      </c>
      <c r="I15" s="61">
        <f>'8Б'!AT2</f>
        <v>8</v>
      </c>
      <c r="J15" s="62">
        <f>'1'!Q44</f>
        <v>9.8484848484848481E-2</v>
      </c>
    </row>
    <row r="16" spans="1:10" ht="15" x14ac:dyDescent="0.25">
      <c r="A16" s="41">
        <v>14</v>
      </c>
      <c r="B16" t="s">
        <v>114</v>
      </c>
      <c r="C16" s="103">
        <v>1</v>
      </c>
      <c r="D16" s="103">
        <v>70.73</v>
      </c>
      <c r="E16" s="103">
        <v>57.11</v>
      </c>
      <c r="F16" s="107">
        <v>56.06</v>
      </c>
      <c r="G16" s="44">
        <f>1-J16</f>
        <v>0.90151515151515149</v>
      </c>
      <c r="H16" s="61">
        <f>'8А'!AW2</f>
        <v>9</v>
      </c>
      <c r="I16" s="61">
        <f>'8Б'!AU2</f>
        <v>4</v>
      </c>
      <c r="J16" s="62">
        <f>'1'!R44</f>
        <v>9.8484848484848481E-2</v>
      </c>
    </row>
    <row r="17" spans="1:10" ht="15" x14ac:dyDescent="0.25">
      <c r="A17" s="41">
        <v>15</v>
      </c>
      <c r="B17" t="s">
        <v>115</v>
      </c>
      <c r="C17" s="103">
        <v>2</v>
      </c>
      <c r="D17" s="103">
        <v>73.17</v>
      </c>
      <c r="E17" s="103">
        <v>70.16</v>
      </c>
      <c r="F17" s="107">
        <v>69.150000000000006</v>
      </c>
      <c r="G17" s="44">
        <f t="shared" ref="G17:G27" si="1">1-J17</f>
        <v>0.87121212121212122</v>
      </c>
      <c r="H17" s="61">
        <f>'8А'!AX2</f>
        <v>6</v>
      </c>
      <c r="I17" s="61">
        <f>'8Б'!AV2</f>
        <v>11</v>
      </c>
      <c r="J17" s="62">
        <f>'1'!S44</f>
        <v>0.12878787878787878</v>
      </c>
    </row>
    <row r="18" spans="1:10" ht="15" x14ac:dyDescent="0.25">
      <c r="A18" s="41">
        <v>16</v>
      </c>
      <c r="B18" t="s">
        <v>116</v>
      </c>
      <c r="C18" s="103">
        <v>1</v>
      </c>
      <c r="D18" s="103">
        <v>53.66</v>
      </c>
      <c r="E18" s="103">
        <v>63.92</v>
      </c>
      <c r="F18" s="107">
        <v>81.61</v>
      </c>
      <c r="G18" s="44">
        <f t="shared" si="1"/>
        <v>0.85606060606060608</v>
      </c>
      <c r="H18" s="61">
        <f>'8А'!AY2</f>
        <v>4</v>
      </c>
      <c r="I18" s="61">
        <f>'8Б'!AW2</f>
        <v>15</v>
      </c>
      <c r="J18" s="62">
        <f>'1'!T44</f>
        <v>0.14393939393939395</v>
      </c>
    </row>
    <row r="19" spans="1:10" ht="15" x14ac:dyDescent="0.25">
      <c r="A19" s="41">
        <v>17</v>
      </c>
      <c r="B19" t="s">
        <v>117</v>
      </c>
      <c r="C19" s="103">
        <v>2</v>
      </c>
      <c r="D19" s="103">
        <v>62.2</v>
      </c>
      <c r="E19" s="103">
        <v>55.14</v>
      </c>
      <c r="F19" s="107">
        <v>66.52</v>
      </c>
      <c r="G19" s="44">
        <f t="shared" si="1"/>
        <v>0.82575757575757569</v>
      </c>
      <c r="H19" s="61">
        <f>'8А'!AZ2</f>
        <v>6</v>
      </c>
      <c r="I19" s="61">
        <f>'8Б'!AX2</f>
        <v>17</v>
      </c>
      <c r="J19" s="62">
        <f>'1'!U44</f>
        <v>0.17424242424242425</v>
      </c>
    </row>
    <row r="20" spans="1:10" ht="15" x14ac:dyDescent="0.25">
      <c r="A20" s="41">
        <v>18</v>
      </c>
      <c r="B20" t="s">
        <v>118</v>
      </c>
      <c r="C20" s="103">
        <v>3</v>
      </c>
      <c r="D20" s="103">
        <v>69.92</v>
      </c>
      <c r="E20" s="103">
        <v>64.7</v>
      </c>
      <c r="F20" s="107">
        <v>53.9</v>
      </c>
      <c r="G20" s="44">
        <f t="shared" si="1"/>
        <v>0.97727272727272729</v>
      </c>
      <c r="H20" s="61">
        <f>'8А'!BA2</f>
        <v>3</v>
      </c>
      <c r="I20" s="61">
        <f>'8Б'!AY2</f>
        <v>0</v>
      </c>
      <c r="J20" s="62">
        <f>'1'!V44</f>
        <v>2.2727272727272728E-2</v>
      </c>
    </row>
    <row r="21" spans="1:10" ht="15" x14ac:dyDescent="0.25">
      <c r="A21" s="41">
        <v>19</v>
      </c>
      <c r="B21" t="s">
        <v>119</v>
      </c>
      <c r="C21" s="103">
        <v>2</v>
      </c>
      <c r="D21" s="103">
        <v>74.39</v>
      </c>
      <c r="E21" s="103">
        <v>65.510000000000005</v>
      </c>
      <c r="F21" s="107">
        <v>72.180000000000007</v>
      </c>
      <c r="G21" s="44">
        <f t="shared" si="1"/>
        <v>0.82575757575757569</v>
      </c>
      <c r="H21" s="61">
        <f>'8А'!BB2</f>
        <v>6</v>
      </c>
      <c r="I21" s="61">
        <f>'8Б'!AZ2</f>
        <v>17</v>
      </c>
      <c r="J21" s="62">
        <f>'1'!W44</f>
        <v>0.17424242424242425</v>
      </c>
    </row>
    <row r="22" spans="1:10" ht="15" x14ac:dyDescent="0.25">
      <c r="A22" s="41">
        <v>20</v>
      </c>
      <c r="B22" t="s">
        <v>120</v>
      </c>
      <c r="C22" s="103">
        <v>1</v>
      </c>
      <c r="D22" s="103">
        <v>60.98</v>
      </c>
      <c r="E22" s="103">
        <v>68.52</v>
      </c>
      <c r="F22" s="107">
        <v>62.86</v>
      </c>
      <c r="G22" s="44">
        <f t="shared" si="1"/>
        <v>0.84090909090909094</v>
      </c>
      <c r="H22" s="61">
        <f>'8А'!BC2</f>
        <v>11</v>
      </c>
      <c r="I22" s="61">
        <f>'8Б'!BA2</f>
        <v>10</v>
      </c>
      <c r="J22" s="62">
        <f>'1'!X44</f>
        <v>0.15909090909090909</v>
      </c>
    </row>
    <row r="23" spans="1:10" ht="15" x14ac:dyDescent="0.25">
      <c r="A23" s="41">
        <v>21</v>
      </c>
      <c r="B23" t="s">
        <v>121</v>
      </c>
      <c r="C23" s="103">
        <v>2</v>
      </c>
      <c r="D23" s="103">
        <v>14.63</v>
      </c>
      <c r="E23" s="103">
        <v>49.91</v>
      </c>
      <c r="F23" s="107">
        <v>75.180000000000007</v>
      </c>
      <c r="G23" s="44">
        <f t="shared" si="1"/>
        <v>0.79545454545454541</v>
      </c>
      <c r="H23" s="61">
        <f>'8А'!BD2</f>
        <v>15</v>
      </c>
      <c r="I23" s="61">
        <f>'8Б'!BB2</f>
        <v>12</v>
      </c>
      <c r="J23" s="62">
        <f>'1'!Y44</f>
        <v>0.20454545454545456</v>
      </c>
    </row>
    <row r="24" spans="1:10" ht="15" x14ac:dyDescent="0.25">
      <c r="A24" s="41">
        <v>22</v>
      </c>
      <c r="B24" t="s">
        <v>122</v>
      </c>
      <c r="C24" s="103">
        <v>1</v>
      </c>
      <c r="D24" s="103">
        <v>58.54</v>
      </c>
      <c r="E24" s="103">
        <v>53.8</v>
      </c>
      <c r="F24" s="107">
        <v>62.24</v>
      </c>
      <c r="G24" s="44">
        <f t="shared" si="1"/>
        <v>0.84090909090909094</v>
      </c>
      <c r="H24" s="61">
        <f>'8А'!BE2</f>
        <v>9</v>
      </c>
      <c r="I24" s="61">
        <f>'8Б'!BC2</f>
        <v>12</v>
      </c>
      <c r="J24" s="62">
        <f>'1'!Z44</f>
        <v>0.15909090909090909</v>
      </c>
    </row>
    <row r="25" spans="1:10" ht="15" x14ac:dyDescent="0.25">
      <c r="A25" s="41">
        <v>23</v>
      </c>
      <c r="B25" t="s">
        <v>123</v>
      </c>
      <c r="C25" s="103">
        <v>1</v>
      </c>
      <c r="D25" s="103">
        <v>31.71</v>
      </c>
      <c r="E25" s="103">
        <v>64.2</v>
      </c>
      <c r="F25" s="107">
        <v>77.760000000000005</v>
      </c>
      <c r="G25" s="44">
        <f t="shared" si="1"/>
        <v>0.81060606060606055</v>
      </c>
      <c r="H25" s="61">
        <f>'8А'!BF2</f>
        <v>11</v>
      </c>
      <c r="I25" s="61">
        <f>'8Б'!BD2</f>
        <v>14</v>
      </c>
      <c r="J25" s="62">
        <f>'1'!AA44</f>
        <v>0.18939393939393939</v>
      </c>
    </row>
    <row r="26" spans="1:10" ht="15" x14ac:dyDescent="0.25">
      <c r="A26" s="41">
        <v>24</v>
      </c>
      <c r="B26" t="s">
        <v>124</v>
      </c>
      <c r="C26" s="103">
        <v>2</v>
      </c>
      <c r="D26" s="103">
        <v>39.020000000000003</v>
      </c>
      <c r="E26" s="103">
        <v>66.08</v>
      </c>
      <c r="F26" s="107">
        <v>40.71</v>
      </c>
      <c r="G26" s="44">
        <f t="shared" si="1"/>
        <v>0.97727272727272729</v>
      </c>
      <c r="H26" s="61">
        <f>'8А'!BG2</f>
        <v>0</v>
      </c>
      <c r="I26" s="61">
        <f>'8Б'!BE2</f>
        <v>3</v>
      </c>
      <c r="J26" s="62">
        <f>'1'!AB44</f>
        <v>2.2727272727272728E-2</v>
      </c>
    </row>
    <row r="27" spans="1:10" ht="15" x14ac:dyDescent="0.25">
      <c r="A27" s="41">
        <v>25</v>
      </c>
      <c r="B27" t="s">
        <v>125</v>
      </c>
      <c r="C27" s="103">
        <v>2</v>
      </c>
      <c r="D27" s="103">
        <v>26.83</v>
      </c>
      <c r="E27" s="103">
        <v>51.5</v>
      </c>
      <c r="F27" s="107">
        <v>77.14</v>
      </c>
      <c r="G27" s="44">
        <f t="shared" si="1"/>
        <v>0.78030303030303028</v>
      </c>
      <c r="H27" s="61">
        <f>'8А'!BH2</f>
        <v>14</v>
      </c>
      <c r="I27" s="61">
        <f>'8Б'!BF2</f>
        <v>12</v>
      </c>
      <c r="J27" s="62">
        <f>'1'!AE44</f>
        <v>0.2196969696969697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zoomScale="70" zoomScaleNormal="70" workbookViewId="0">
      <selection activeCell="E5" sqref="E5:AE5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31" width="6.7109375" customWidth="1"/>
    <col min="32" max="32" width="7.5703125" style="29" customWidth="1"/>
    <col min="33" max="33" width="8.7109375" style="3" bestFit="1" customWidth="1"/>
    <col min="36" max="60" width="7.28515625" customWidth="1"/>
  </cols>
  <sheetData>
    <row r="1" spans="1:62" x14ac:dyDescent="0.25">
      <c r="D1" s="30" t="s">
        <v>35</v>
      </c>
      <c r="E1" s="4">
        <f>'1'!E1</f>
        <v>4</v>
      </c>
      <c r="F1" s="4">
        <f>'1'!F1</f>
        <v>3</v>
      </c>
      <c r="G1" s="4">
        <f>'1'!G1</f>
        <v>2</v>
      </c>
      <c r="H1" s="4">
        <f>'1'!H1</f>
        <v>3</v>
      </c>
      <c r="I1" s="4">
        <f>'1'!I1</f>
        <v>3</v>
      </c>
      <c r="J1" s="4">
        <f>'1'!J1</f>
        <v>3</v>
      </c>
      <c r="K1" s="4">
        <f>'1'!K1</f>
        <v>1</v>
      </c>
      <c r="L1" s="4">
        <f>'1'!L1</f>
        <v>3</v>
      </c>
      <c r="M1" s="4">
        <f>'1'!M1</f>
        <v>1</v>
      </c>
      <c r="N1" s="4">
        <f>'1'!N1</f>
        <v>3</v>
      </c>
      <c r="O1" s="4">
        <f>'1'!O1</f>
        <v>2</v>
      </c>
      <c r="P1" s="4">
        <f>'1'!P1</f>
        <v>2</v>
      </c>
      <c r="Q1" s="4">
        <f>'1'!Q1</f>
        <v>2</v>
      </c>
      <c r="R1" s="4">
        <f>'1'!R1</f>
        <v>2</v>
      </c>
      <c r="S1" s="4">
        <f>'1'!S1</f>
        <v>1</v>
      </c>
      <c r="T1" s="4">
        <f>'1'!T1</f>
        <v>1</v>
      </c>
      <c r="U1" s="4">
        <f>'1'!U1</f>
        <v>2</v>
      </c>
      <c r="V1" s="4">
        <f>'1'!V1</f>
        <v>3</v>
      </c>
      <c r="W1" s="4">
        <f>'1'!W1</f>
        <v>1</v>
      </c>
      <c r="X1" s="4">
        <f>'1'!X1</f>
        <v>1</v>
      </c>
      <c r="Y1" s="4">
        <f>'1'!Y1</f>
        <v>1</v>
      </c>
      <c r="Z1" s="4">
        <f>'1'!Z1</f>
        <v>1</v>
      </c>
      <c r="AA1" s="4">
        <f>'1'!AA1</f>
        <v>1</v>
      </c>
      <c r="AB1" s="4">
        <f>'1'!AB1</f>
        <v>2</v>
      </c>
      <c r="AC1" s="4"/>
      <c r="AD1" s="4"/>
      <c r="AE1" s="4">
        <f>'1'!AE1</f>
        <v>1</v>
      </c>
      <c r="AH1" s="5">
        <f>SUM(E1:AE1)</f>
        <v>49</v>
      </c>
      <c r="AJ1" s="71">
        <v>33</v>
      </c>
      <c r="BI1" s="91" t="s">
        <v>10</v>
      </c>
      <c r="BJ1" s="93"/>
    </row>
    <row r="2" spans="1:62" x14ac:dyDescent="0.25">
      <c r="AJ2" s="2">
        <f>COUNTIF(E6:E20,E1)</f>
        <v>2</v>
      </c>
      <c r="AK2" s="2">
        <f>COUNTIF(F6:F20,F1)</f>
        <v>6</v>
      </c>
      <c r="AL2" s="2">
        <f>COUNTIF(G6:G20,G1)</f>
        <v>12</v>
      </c>
      <c r="AM2" s="2">
        <f>COUNTIF(H6:H20,H1)</f>
        <v>12</v>
      </c>
      <c r="AN2" s="2">
        <f>COUNTIF(I6:I20,I1)</f>
        <v>10</v>
      </c>
      <c r="AO2" s="2">
        <f>COUNTIF(J6:J20,J1)</f>
        <v>1</v>
      </c>
      <c r="AP2" s="2">
        <f>COUNTIF(K6:K20,K1)</f>
        <v>12</v>
      </c>
      <c r="AQ2" s="2">
        <f>COUNTIF(L6:L20,L1)</f>
        <v>1</v>
      </c>
      <c r="AR2" s="2">
        <f>COUNTIF(M6:M20,M1)</f>
        <v>14</v>
      </c>
      <c r="AS2" s="2">
        <f>COUNTIF(N6:N20,N1)</f>
        <v>0</v>
      </c>
      <c r="AT2" s="2">
        <f>COUNTIF(O6:O20,O1)</f>
        <v>14</v>
      </c>
      <c r="AU2" s="2">
        <f>COUNTIF(P6:P20,P1)</f>
        <v>0</v>
      </c>
      <c r="AV2" s="2">
        <f>COUNTIF(Q6:Q20,Q1)</f>
        <v>5</v>
      </c>
      <c r="AW2" s="2">
        <f>COUNTIF(R6:R20,R1)</f>
        <v>9</v>
      </c>
      <c r="AX2" s="2">
        <f>COUNTIF(S6:S20,S1)</f>
        <v>6</v>
      </c>
      <c r="AY2" s="2">
        <f>COUNTIF(T6:T20,T1)</f>
        <v>4</v>
      </c>
      <c r="AZ2" s="2">
        <f>COUNTIF(U6:U20,U1)</f>
        <v>6</v>
      </c>
      <c r="BA2" s="2">
        <f>COUNTIF(V6:V20,V1)</f>
        <v>3</v>
      </c>
      <c r="BB2" s="2">
        <f>COUNTIF(W6:W20,W1)</f>
        <v>6</v>
      </c>
      <c r="BC2" s="2">
        <f>COUNTIF(X6:X20,X1)</f>
        <v>11</v>
      </c>
      <c r="BD2" s="2">
        <f>COUNTIF(Y6:Y20,Y1)</f>
        <v>15</v>
      </c>
      <c r="BE2" s="2">
        <f>COUNTIF(Z6:Z20,Z1)</f>
        <v>9</v>
      </c>
      <c r="BF2" s="2">
        <f>COUNTIF(AA6:AA20,AA1)</f>
        <v>11</v>
      </c>
      <c r="BG2" s="2">
        <f>COUNTIF(AB6:AB20,AB1)</f>
        <v>0</v>
      </c>
      <c r="BH2" s="2">
        <f>COUNTIF(AE6:AE20,AE1)</f>
        <v>14</v>
      </c>
      <c r="BI2" s="91" t="s">
        <v>11</v>
      </c>
      <c r="BJ2" s="93"/>
    </row>
    <row r="3" spans="1:62" x14ac:dyDescent="0.25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  <c r="AF3" s="78" t="s">
        <v>4</v>
      </c>
      <c r="AG3" s="78" t="s">
        <v>5</v>
      </c>
      <c r="AH3" s="81" t="s">
        <v>7</v>
      </c>
      <c r="AJ3" s="2">
        <f t="shared" ref="AJ3:AT3" si="0">$AJ$1-AJ2-AJ5-AJ4</f>
        <v>28</v>
      </c>
      <c r="AK3" s="2">
        <f t="shared" si="0"/>
        <v>22</v>
      </c>
      <c r="AL3" s="2">
        <f t="shared" si="0"/>
        <v>21</v>
      </c>
      <c r="AM3" s="2">
        <f t="shared" si="0"/>
        <v>19</v>
      </c>
      <c r="AN3" s="2">
        <f t="shared" si="0"/>
        <v>23</v>
      </c>
      <c r="AO3" s="2">
        <f t="shared" si="0"/>
        <v>32</v>
      </c>
      <c r="AP3" s="2">
        <f t="shared" si="0"/>
        <v>18</v>
      </c>
      <c r="AQ3" s="2">
        <f t="shared" si="0"/>
        <v>27</v>
      </c>
      <c r="AR3" s="2">
        <f t="shared" si="0"/>
        <v>19</v>
      </c>
      <c r="AS3" s="2">
        <f t="shared" si="0"/>
        <v>32</v>
      </c>
      <c r="AT3" s="2">
        <f t="shared" si="0"/>
        <v>19</v>
      </c>
      <c r="AU3" s="2">
        <f t="shared" ref="AU3" si="1">$AJ$1-AU2-AU5-AU4</f>
        <v>32</v>
      </c>
      <c r="AV3" s="2">
        <f t="shared" ref="AV3" si="2">$AJ$1-AV2-AV5-AV4</f>
        <v>27</v>
      </c>
      <c r="AW3" s="2">
        <f t="shared" ref="AW3" si="3">$AJ$1-AW2-AW5-AW4</f>
        <v>24</v>
      </c>
      <c r="AX3" s="2">
        <f t="shared" ref="AX3" si="4">$AJ$1-AX2-AX5-AX4</f>
        <v>24</v>
      </c>
      <c r="AY3" s="2">
        <f t="shared" ref="AY3" si="5">$AJ$1-AY2-AY5-AY4</f>
        <v>19</v>
      </c>
      <c r="AZ3" s="2">
        <f t="shared" ref="AZ3" si="6">$AJ$1-AZ2-AZ5-AZ4</f>
        <v>27</v>
      </c>
      <c r="BA3" s="2">
        <f t="shared" ref="BA3" si="7">$AJ$1-BA2-BA5-BA4</f>
        <v>30</v>
      </c>
      <c r="BB3" s="2">
        <f t="shared" ref="BB3" si="8">$AJ$1-BB2-BB5-BB4</f>
        <v>21</v>
      </c>
      <c r="BC3" s="2">
        <f t="shared" ref="BC3" si="9">$AJ$1-BC2-BC5-BC4</f>
        <v>20</v>
      </c>
      <c r="BD3" s="2">
        <f t="shared" ref="BD3" si="10">$AJ$1-BD2-BD5-BD4</f>
        <v>18</v>
      </c>
      <c r="BE3" s="2">
        <f t="shared" ref="BE3" si="11">$AJ$1-BE2-BE5-BE4</f>
        <v>22</v>
      </c>
      <c r="BF3" s="2">
        <f t="shared" ref="BF3" si="12">$AJ$1-BF2-BF5-BF4</f>
        <v>18</v>
      </c>
      <c r="BG3" s="2">
        <f t="shared" ref="BG3" si="13">$AJ$1-BG2-BG5-BG4</f>
        <v>30</v>
      </c>
      <c r="BH3" s="2">
        <f t="shared" ref="BH3" si="14">$AJ$1-BH2-BH5-BH4</f>
        <v>18</v>
      </c>
      <c r="BI3" s="91" t="s">
        <v>12</v>
      </c>
      <c r="BJ3" s="93"/>
    </row>
    <row r="4" spans="1:62" x14ac:dyDescent="0.25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79"/>
      <c r="AG4" s="79"/>
      <c r="AH4" s="82"/>
      <c r="AJ4" s="2">
        <f>COUNTIF(E6:E20,"=N  ")</f>
        <v>0</v>
      </c>
      <c r="AK4" s="2">
        <f>COUNTIF(F6:F20,"=N  ")</f>
        <v>0</v>
      </c>
      <c r="AL4" s="2">
        <f>COUNTIF(G6:G20,"=N  ")</f>
        <v>0</v>
      </c>
      <c r="AM4" s="2">
        <f>COUNTIF(H6:H20,"=N  ")</f>
        <v>0</v>
      </c>
      <c r="AN4" s="2">
        <f>COUNTIF(I6:I20,"=N  ")</f>
        <v>0</v>
      </c>
      <c r="AO4" s="2">
        <f>COUNTIF(J6:J20,"=N  ")</f>
        <v>0</v>
      </c>
      <c r="AP4" s="2">
        <f>COUNTIF(K6:K20,"=N  ")</f>
        <v>0</v>
      </c>
      <c r="AQ4" s="2">
        <f>COUNTIF(L6:L20,"=N  ")</f>
        <v>0</v>
      </c>
      <c r="AR4" s="2">
        <f>COUNTIF(M6:M20,"=N  ")</f>
        <v>0</v>
      </c>
      <c r="AS4" s="2">
        <f>COUNTIF(N6:N20,"=N  ")</f>
        <v>0</v>
      </c>
      <c r="AT4" s="2">
        <f>COUNTIF(O6:O20,"=N  ")</f>
        <v>0</v>
      </c>
      <c r="AU4" s="2">
        <f>COUNTIF(P6:P20,"=N  ")</f>
        <v>0</v>
      </c>
      <c r="AV4" s="2">
        <f>COUNTIF(Q6:Q20,"=N  ")</f>
        <v>0</v>
      </c>
      <c r="AW4" s="2">
        <f>COUNTIF(R6:R20,"=N  ")</f>
        <v>0</v>
      </c>
      <c r="AX4" s="2">
        <f>COUNTIF(S6:S20,"=N  ")</f>
        <v>0</v>
      </c>
      <c r="AY4" s="2">
        <f>COUNTIF(T6:T20,"=N  ")</f>
        <v>0</v>
      </c>
      <c r="AZ4" s="2">
        <f>COUNTIF(U6:U20,"=N  ")</f>
        <v>0</v>
      </c>
      <c r="BA4" s="2">
        <f>COUNTIF(V6:V20,"=N  ")</f>
        <v>0</v>
      </c>
      <c r="BB4" s="2">
        <f>COUNTIF(W6:W20,"=N  ")</f>
        <v>0</v>
      </c>
      <c r="BC4" s="2">
        <f>COUNTIF(X6:X20,"=N  ")</f>
        <v>0</v>
      </c>
      <c r="BD4" s="2">
        <f>COUNTIF(Y6:Y20,"=N  ")</f>
        <v>0</v>
      </c>
      <c r="BE4" s="2">
        <f>COUNTIF(Z6:Z20,"=N  ")</f>
        <v>0</v>
      </c>
      <c r="BF4" s="2">
        <f>COUNTIF(AA6:AA20,"=N  ")</f>
        <v>0</v>
      </c>
      <c r="BG4" s="2">
        <f>COUNTIF(AB6:AB20,"=N  ")</f>
        <v>0</v>
      </c>
      <c r="BH4" s="2">
        <f>COUNTIF(AE6:AE20,"=N  ")</f>
        <v>0</v>
      </c>
      <c r="BI4" s="91" t="s">
        <v>9</v>
      </c>
      <c r="BJ4" s="93"/>
    </row>
    <row r="5" spans="1:62" ht="15.75" thickBot="1" x14ac:dyDescent="0.3">
      <c r="A5" s="83"/>
      <c r="B5" s="83"/>
      <c r="C5" s="83"/>
      <c r="D5" s="83"/>
      <c r="E5" s="104" t="s">
        <v>74</v>
      </c>
      <c r="F5" s="105" t="s">
        <v>75</v>
      </c>
      <c r="G5" s="105" t="s">
        <v>76</v>
      </c>
      <c r="H5" s="105" t="s">
        <v>77</v>
      </c>
      <c r="I5" s="105" t="s">
        <v>78</v>
      </c>
      <c r="J5" s="105" t="s">
        <v>79</v>
      </c>
      <c r="K5" s="105" t="s">
        <v>80</v>
      </c>
      <c r="L5" s="105" t="s">
        <v>81</v>
      </c>
      <c r="M5" s="105" t="s">
        <v>82</v>
      </c>
      <c r="N5" s="105" t="s">
        <v>83</v>
      </c>
      <c r="O5" s="105" t="s">
        <v>84</v>
      </c>
      <c r="P5" s="105" t="s">
        <v>85</v>
      </c>
      <c r="Q5" s="105" t="s">
        <v>86</v>
      </c>
      <c r="R5" s="105" t="s">
        <v>87</v>
      </c>
      <c r="S5" s="105" t="s">
        <v>88</v>
      </c>
      <c r="T5" s="105" t="s">
        <v>89</v>
      </c>
      <c r="U5" s="105" t="s">
        <v>90</v>
      </c>
      <c r="V5" s="105" t="s">
        <v>91</v>
      </c>
      <c r="W5" s="105" t="s">
        <v>92</v>
      </c>
      <c r="X5" s="105" t="s">
        <v>93</v>
      </c>
      <c r="Y5" s="105" t="s">
        <v>94</v>
      </c>
      <c r="Z5" s="105" t="s">
        <v>95</v>
      </c>
      <c r="AA5" s="105" t="s">
        <v>96</v>
      </c>
      <c r="AB5" s="105" t="s">
        <v>97</v>
      </c>
      <c r="AC5" s="105" t="s">
        <v>98</v>
      </c>
      <c r="AD5" s="105" t="s">
        <v>99</v>
      </c>
      <c r="AE5" s="105" t="s">
        <v>100</v>
      </c>
      <c r="AF5" s="80"/>
      <c r="AG5" s="80"/>
      <c r="AH5" s="83"/>
      <c r="AJ5" s="2">
        <f>COUNTIF(E6:E20,"=0")</f>
        <v>3</v>
      </c>
      <c r="AK5" s="2">
        <f>COUNTIF(F6:F20,"=0")</f>
        <v>5</v>
      </c>
      <c r="AL5" s="2">
        <f>COUNTIF(G6:G20,"=0")</f>
        <v>0</v>
      </c>
      <c r="AM5" s="2">
        <f>COUNTIF(H6:H20,"=0")</f>
        <v>2</v>
      </c>
      <c r="AN5" s="2">
        <f>COUNTIF(I6:I20,"=0")</f>
        <v>0</v>
      </c>
      <c r="AO5" s="2">
        <f>COUNTIF(J6:J20,"=0")</f>
        <v>0</v>
      </c>
      <c r="AP5" s="2">
        <f>COUNTIF(K6:K20,"=0")</f>
        <v>3</v>
      </c>
      <c r="AQ5" s="2">
        <f>COUNTIF(L6:L20,"=0")</f>
        <v>5</v>
      </c>
      <c r="AR5" s="2">
        <f>COUNTIF(M6:M20,"=0")</f>
        <v>0</v>
      </c>
      <c r="AS5" s="2">
        <f>COUNTIF(N6:N20,"=0")</f>
        <v>1</v>
      </c>
      <c r="AT5" s="2">
        <f>COUNTIF(O6:O20,"=0")</f>
        <v>0</v>
      </c>
      <c r="AU5" s="2">
        <f>COUNTIF(P6:P20,"=0")</f>
        <v>1</v>
      </c>
      <c r="AV5" s="2">
        <f>COUNTIF(Q6:Q20,"=0")</f>
        <v>1</v>
      </c>
      <c r="AW5" s="2">
        <f>COUNTIF(R6:R20,"=0")</f>
        <v>0</v>
      </c>
      <c r="AX5" s="2">
        <f>COUNTIF(S6:S20,"=0")</f>
        <v>3</v>
      </c>
      <c r="AY5" s="2">
        <f>COUNTIF(T6:T20,"=0")</f>
        <v>10</v>
      </c>
      <c r="AZ5" s="2">
        <f>COUNTIF(U6:U20,"=0")</f>
        <v>0</v>
      </c>
      <c r="BA5" s="2">
        <f>COUNTIF(V6:V20,"=0")</f>
        <v>0</v>
      </c>
      <c r="BB5" s="2">
        <f>COUNTIF(W6:W20,"=0")</f>
        <v>6</v>
      </c>
      <c r="BC5" s="2">
        <f>COUNTIF(X6:X20,"=0")</f>
        <v>2</v>
      </c>
      <c r="BD5" s="2">
        <f>COUNTIF(Y6:Y20,"=0")</f>
        <v>0</v>
      </c>
      <c r="BE5" s="2">
        <f>COUNTIF(Z6:Z20,"=0")</f>
        <v>2</v>
      </c>
      <c r="BF5" s="2">
        <f>COUNTIF(AA6:AA20,"=0")</f>
        <v>4</v>
      </c>
      <c r="BG5" s="2">
        <f>COUNTIF(AB6:AB20,"=0")</f>
        <v>3</v>
      </c>
      <c r="BH5" s="2">
        <f>COUNTIF(AE6:AE20,"=0")</f>
        <v>1</v>
      </c>
      <c r="BI5" s="91" t="s">
        <v>8</v>
      </c>
      <c r="BJ5" s="93"/>
    </row>
    <row r="6" spans="1:62" x14ac:dyDescent="0.25">
      <c r="A6" s="1">
        <v>1</v>
      </c>
      <c r="B6" s="1" t="s">
        <v>58</v>
      </c>
      <c r="C6" s="2">
        <v>2</v>
      </c>
      <c r="D6" s="2" t="s">
        <v>126</v>
      </c>
      <c r="E6" s="103">
        <v>3</v>
      </c>
      <c r="F6" s="103">
        <v>3</v>
      </c>
      <c r="G6" s="103">
        <v>2</v>
      </c>
      <c r="H6" s="103">
        <v>3</v>
      </c>
      <c r="I6" s="103">
        <v>3</v>
      </c>
      <c r="J6" s="103">
        <v>2</v>
      </c>
      <c r="K6" s="103">
        <v>0</v>
      </c>
      <c r="L6" s="103">
        <v>0</v>
      </c>
      <c r="M6" s="103">
        <v>1</v>
      </c>
      <c r="N6" s="103">
        <v>2</v>
      </c>
      <c r="O6" s="103">
        <v>2</v>
      </c>
      <c r="P6" s="103" t="s">
        <v>59</v>
      </c>
      <c r="Q6" s="103">
        <v>1</v>
      </c>
      <c r="R6" s="103">
        <v>2</v>
      </c>
      <c r="S6" s="103" t="s">
        <v>59</v>
      </c>
      <c r="T6" s="103">
        <v>0</v>
      </c>
      <c r="U6" s="103" t="s">
        <v>59</v>
      </c>
      <c r="V6" s="103" t="s">
        <v>59</v>
      </c>
      <c r="W6" s="103">
        <v>0</v>
      </c>
      <c r="X6" s="103">
        <v>1</v>
      </c>
      <c r="Y6" s="103">
        <v>1</v>
      </c>
      <c r="Z6" s="103">
        <v>1</v>
      </c>
      <c r="AA6" s="103">
        <v>1</v>
      </c>
      <c r="AB6" s="103" t="s">
        <v>59</v>
      </c>
      <c r="AC6" s="103">
        <v>1</v>
      </c>
      <c r="AD6" s="103" t="s">
        <v>59</v>
      </c>
      <c r="AE6" s="103">
        <v>1</v>
      </c>
      <c r="AF6" s="103">
        <v>30</v>
      </c>
      <c r="AG6" s="103">
        <v>3</v>
      </c>
      <c r="AH6" s="6">
        <f>AF6/$AH$1*100</f>
        <v>61.224489795918366</v>
      </c>
    </row>
    <row r="7" spans="1:62" x14ac:dyDescent="0.25">
      <c r="A7" s="1">
        <v>2</v>
      </c>
      <c r="B7" s="1" t="s">
        <v>60</v>
      </c>
      <c r="C7" s="2">
        <v>1</v>
      </c>
      <c r="D7" s="2" t="s">
        <v>126</v>
      </c>
      <c r="E7" s="103">
        <v>1</v>
      </c>
      <c r="F7" s="103">
        <v>1</v>
      </c>
      <c r="G7" s="103">
        <v>2</v>
      </c>
      <c r="H7" s="103">
        <v>3</v>
      </c>
      <c r="I7" s="103">
        <v>3</v>
      </c>
      <c r="J7" s="103">
        <v>2</v>
      </c>
      <c r="K7" s="103">
        <v>1</v>
      </c>
      <c r="L7" s="103" t="s">
        <v>59</v>
      </c>
      <c r="M7" s="103">
        <v>1</v>
      </c>
      <c r="N7" s="103" t="s">
        <v>59</v>
      </c>
      <c r="O7" s="103">
        <v>2</v>
      </c>
      <c r="P7" s="103" t="s">
        <v>59</v>
      </c>
      <c r="Q7" s="103">
        <v>1</v>
      </c>
      <c r="R7" s="103">
        <v>2</v>
      </c>
      <c r="S7" s="103">
        <v>0</v>
      </c>
      <c r="T7" s="103">
        <v>0</v>
      </c>
      <c r="U7" s="103">
        <v>1</v>
      </c>
      <c r="V7" s="103">
        <v>1</v>
      </c>
      <c r="W7" s="103">
        <v>0</v>
      </c>
      <c r="X7" s="103">
        <v>1</v>
      </c>
      <c r="Y7" s="103">
        <v>1</v>
      </c>
      <c r="Z7" s="103">
        <v>0</v>
      </c>
      <c r="AA7" s="103">
        <v>1</v>
      </c>
      <c r="AB7" s="103" t="s">
        <v>59</v>
      </c>
      <c r="AC7" s="103">
        <v>1</v>
      </c>
      <c r="AD7" s="103" t="s">
        <v>59</v>
      </c>
      <c r="AE7" s="103">
        <v>1</v>
      </c>
      <c r="AF7" s="103">
        <v>26</v>
      </c>
      <c r="AG7" s="103">
        <v>3</v>
      </c>
      <c r="AH7" s="6">
        <f t="shared" ref="AH7:AH20" si="15">AF7/$AH$1*100</f>
        <v>53.061224489795919</v>
      </c>
      <c r="AJ7" s="65" t="s">
        <v>13</v>
      </c>
      <c r="AK7" s="14">
        <f>COUNTIF(AG6:AG20,"=2")</f>
        <v>1</v>
      </c>
      <c r="AL7" s="15">
        <f>AK7/$AJ$1*100</f>
        <v>3.0303030303030303</v>
      </c>
    </row>
    <row r="8" spans="1:62" x14ac:dyDescent="0.25">
      <c r="A8" s="1">
        <v>3</v>
      </c>
      <c r="B8" s="1" t="s">
        <v>61</v>
      </c>
      <c r="C8" s="2">
        <v>2</v>
      </c>
      <c r="D8" s="2" t="s">
        <v>126</v>
      </c>
      <c r="E8" s="103">
        <v>3</v>
      </c>
      <c r="F8" s="103">
        <v>3</v>
      </c>
      <c r="G8" s="103">
        <v>1</v>
      </c>
      <c r="H8" s="103">
        <v>3</v>
      </c>
      <c r="I8" s="103">
        <v>3</v>
      </c>
      <c r="J8" s="103">
        <v>2</v>
      </c>
      <c r="K8" s="103">
        <v>1</v>
      </c>
      <c r="L8" s="103">
        <v>0</v>
      </c>
      <c r="M8" s="103">
        <v>1</v>
      </c>
      <c r="N8" s="103" t="s">
        <v>59</v>
      </c>
      <c r="O8" s="103">
        <v>2</v>
      </c>
      <c r="P8" s="103" t="s">
        <v>59</v>
      </c>
      <c r="Q8" s="103">
        <v>1</v>
      </c>
      <c r="R8" s="103">
        <v>1</v>
      </c>
      <c r="S8" s="103" t="s">
        <v>59</v>
      </c>
      <c r="T8" s="103">
        <v>0</v>
      </c>
      <c r="U8" s="103" t="s">
        <v>59</v>
      </c>
      <c r="V8" s="103" t="s">
        <v>59</v>
      </c>
      <c r="W8" s="103">
        <v>0</v>
      </c>
      <c r="X8" s="103">
        <v>1</v>
      </c>
      <c r="Y8" s="103">
        <v>1</v>
      </c>
      <c r="Z8" s="103">
        <v>1</v>
      </c>
      <c r="AA8" s="103">
        <v>1</v>
      </c>
      <c r="AB8" s="103" t="s">
        <v>59</v>
      </c>
      <c r="AC8" s="103">
        <v>1</v>
      </c>
      <c r="AD8" s="103" t="s">
        <v>59</v>
      </c>
      <c r="AE8" s="103">
        <v>1</v>
      </c>
      <c r="AF8" s="103">
        <v>27</v>
      </c>
      <c r="AG8" s="103">
        <v>3</v>
      </c>
      <c r="AH8" s="6">
        <f t="shared" si="15"/>
        <v>55.102040816326522</v>
      </c>
      <c r="AJ8" s="66" t="s">
        <v>14</v>
      </c>
      <c r="AK8" s="8">
        <f>COUNTIF(AG6:AG20,"=3")</f>
        <v>13</v>
      </c>
      <c r="AL8" s="13">
        <f>AK8/$AJ$1*100</f>
        <v>39.393939393939391</v>
      </c>
    </row>
    <row r="9" spans="1:62" x14ac:dyDescent="0.25">
      <c r="A9" s="1">
        <v>4</v>
      </c>
      <c r="B9" s="1" t="s">
        <v>62</v>
      </c>
      <c r="C9" s="2">
        <v>2</v>
      </c>
      <c r="D9" s="2" t="s">
        <v>126</v>
      </c>
      <c r="E9" s="103">
        <v>3</v>
      </c>
      <c r="F9" s="103">
        <v>3</v>
      </c>
      <c r="G9" s="103">
        <v>1</v>
      </c>
      <c r="H9" s="103">
        <v>3</v>
      </c>
      <c r="I9" s="103">
        <v>3</v>
      </c>
      <c r="J9" s="103">
        <v>2</v>
      </c>
      <c r="K9" s="103">
        <v>1</v>
      </c>
      <c r="L9" s="103">
        <v>0</v>
      </c>
      <c r="M9" s="103">
        <v>1</v>
      </c>
      <c r="N9" s="103" t="s">
        <v>59</v>
      </c>
      <c r="O9" s="103">
        <v>2</v>
      </c>
      <c r="P9" s="103" t="s">
        <v>59</v>
      </c>
      <c r="Q9" s="103">
        <v>1</v>
      </c>
      <c r="R9" s="103">
        <v>2</v>
      </c>
      <c r="S9" s="103" t="s">
        <v>59</v>
      </c>
      <c r="T9" s="103">
        <v>0</v>
      </c>
      <c r="U9" s="103" t="s">
        <v>59</v>
      </c>
      <c r="V9" s="103" t="s">
        <v>59</v>
      </c>
      <c r="W9" s="103">
        <v>0</v>
      </c>
      <c r="X9" s="103">
        <v>1</v>
      </c>
      <c r="Y9" s="103">
        <v>1</v>
      </c>
      <c r="Z9" s="103">
        <v>1</v>
      </c>
      <c r="AA9" s="103">
        <v>1</v>
      </c>
      <c r="AB9" s="103" t="s">
        <v>59</v>
      </c>
      <c r="AC9" s="103">
        <v>1</v>
      </c>
      <c r="AD9" s="103" t="s">
        <v>59</v>
      </c>
      <c r="AE9" s="103">
        <v>1</v>
      </c>
      <c r="AF9" s="103">
        <v>28</v>
      </c>
      <c r="AG9" s="103">
        <v>3</v>
      </c>
      <c r="AH9" s="6">
        <f t="shared" si="15"/>
        <v>57.142857142857139</v>
      </c>
      <c r="AJ9" s="67" t="s">
        <v>15</v>
      </c>
      <c r="AK9" s="11">
        <f>COUNTIF(AG6:AG20,"=4")</f>
        <v>1</v>
      </c>
      <c r="AL9" s="12">
        <f>AK9/$AJ$1*100</f>
        <v>3.0303030303030303</v>
      </c>
    </row>
    <row r="10" spans="1:62" x14ac:dyDescent="0.25">
      <c r="A10" s="1">
        <v>5</v>
      </c>
      <c r="B10" s="1" t="s">
        <v>63</v>
      </c>
      <c r="C10" s="2">
        <v>1</v>
      </c>
      <c r="D10" s="2" t="s">
        <v>126</v>
      </c>
      <c r="E10" s="103">
        <v>3</v>
      </c>
      <c r="F10" s="103">
        <v>3</v>
      </c>
      <c r="G10" s="103">
        <v>2</v>
      </c>
      <c r="H10" s="103">
        <v>3</v>
      </c>
      <c r="I10" s="103" t="s">
        <v>59</v>
      </c>
      <c r="J10" s="103" t="s">
        <v>59</v>
      </c>
      <c r="K10" s="103">
        <v>1</v>
      </c>
      <c r="L10" s="103">
        <v>1</v>
      </c>
      <c r="M10" s="103">
        <v>1</v>
      </c>
      <c r="N10" s="103">
        <v>0</v>
      </c>
      <c r="O10" s="103">
        <v>1</v>
      </c>
      <c r="P10" s="103">
        <v>1</v>
      </c>
      <c r="Q10" s="103">
        <v>2</v>
      </c>
      <c r="R10" s="103">
        <v>2</v>
      </c>
      <c r="S10" s="103">
        <v>0</v>
      </c>
      <c r="T10" s="103">
        <v>0</v>
      </c>
      <c r="U10" s="103">
        <v>1</v>
      </c>
      <c r="V10" s="103" t="s">
        <v>59</v>
      </c>
      <c r="W10" s="103">
        <v>1</v>
      </c>
      <c r="X10" s="103">
        <v>0</v>
      </c>
      <c r="Y10" s="103">
        <v>1</v>
      </c>
      <c r="Z10" s="103">
        <v>1</v>
      </c>
      <c r="AA10" s="103">
        <v>0</v>
      </c>
      <c r="AB10" s="103" t="s">
        <v>59</v>
      </c>
      <c r="AC10" s="103">
        <v>1</v>
      </c>
      <c r="AD10" s="103" t="s">
        <v>59</v>
      </c>
      <c r="AE10" s="103">
        <v>1</v>
      </c>
      <c r="AF10" s="103">
        <v>26</v>
      </c>
      <c r="AG10" s="103">
        <v>3</v>
      </c>
      <c r="AH10" s="6">
        <f t="shared" si="15"/>
        <v>53.061224489795919</v>
      </c>
      <c r="AJ10" s="68" t="s">
        <v>16</v>
      </c>
      <c r="AK10" s="9">
        <f>COUNTIF(AG6:AG20,"=5")</f>
        <v>0</v>
      </c>
      <c r="AL10" s="10">
        <f>AK10/$AJ$1*100</f>
        <v>0</v>
      </c>
    </row>
    <row r="11" spans="1:62" x14ac:dyDescent="0.25">
      <c r="A11" s="1">
        <v>6</v>
      </c>
      <c r="B11" s="1" t="s">
        <v>64</v>
      </c>
      <c r="C11" s="2">
        <v>1</v>
      </c>
      <c r="D11" s="2" t="s">
        <v>126</v>
      </c>
      <c r="E11" s="103">
        <v>0</v>
      </c>
      <c r="F11" s="103">
        <v>0</v>
      </c>
      <c r="G11" s="103">
        <v>2</v>
      </c>
      <c r="H11" s="103">
        <v>0</v>
      </c>
      <c r="I11" s="103">
        <v>3</v>
      </c>
      <c r="J11" s="103">
        <v>2</v>
      </c>
      <c r="K11" s="103">
        <v>1</v>
      </c>
      <c r="L11" s="103" t="s">
        <v>59</v>
      </c>
      <c r="M11" s="103">
        <v>1</v>
      </c>
      <c r="N11" s="103" t="s">
        <v>59</v>
      </c>
      <c r="O11" s="103">
        <v>2</v>
      </c>
      <c r="P11" s="103">
        <v>1</v>
      </c>
      <c r="Q11" s="103">
        <v>2</v>
      </c>
      <c r="R11" s="103">
        <v>2</v>
      </c>
      <c r="S11" s="103">
        <v>1</v>
      </c>
      <c r="T11" s="103">
        <v>1</v>
      </c>
      <c r="U11" s="103">
        <v>2</v>
      </c>
      <c r="V11" s="103" t="s">
        <v>59</v>
      </c>
      <c r="W11" s="103">
        <v>1</v>
      </c>
      <c r="X11" s="103">
        <v>1</v>
      </c>
      <c r="Y11" s="103">
        <v>1</v>
      </c>
      <c r="Z11" s="103">
        <v>1</v>
      </c>
      <c r="AA11" s="103">
        <v>1</v>
      </c>
      <c r="AB11" s="103">
        <v>0</v>
      </c>
      <c r="AC11" s="103">
        <v>1</v>
      </c>
      <c r="AD11" s="103">
        <v>0</v>
      </c>
      <c r="AE11" s="103">
        <v>1</v>
      </c>
      <c r="AF11" s="103">
        <v>27</v>
      </c>
      <c r="AG11" s="103">
        <v>3</v>
      </c>
      <c r="AH11" s="6">
        <f t="shared" si="15"/>
        <v>55.102040816326522</v>
      </c>
    </row>
    <row r="12" spans="1:62" x14ac:dyDescent="0.25">
      <c r="A12" s="1">
        <v>7</v>
      </c>
      <c r="B12" s="1" t="s">
        <v>65</v>
      </c>
      <c r="C12" s="2">
        <v>1</v>
      </c>
      <c r="D12" s="2" t="s">
        <v>126</v>
      </c>
      <c r="E12" s="103">
        <v>0</v>
      </c>
      <c r="F12" s="103">
        <v>0</v>
      </c>
      <c r="G12" s="103">
        <v>2</v>
      </c>
      <c r="H12" s="103">
        <v>3</v>
      </c>
      <c r="I12" s="103">
        <v>2</v>
      </c>
      <c r="J12" s="103">
        <v>1</v>
      </c>
      <c r="K12" s="103">
        <v>0</v>
      </c>
      <c r="L12" s="103">
        <v>0</v>
      </c>
      <c r="M12" s="103">
        <v>1</v>
      </c>
      <c r="N12" s="103" t="s">
        <v>59</v>
      </c>
      <c r="O12" s="103">
        <v>2</v>
      </c>
      <c r="P12" s="103" t="s">
        <v>59</v>
      </c>
      <c r="Q12" s="103">
        <v>0</v>
      </c>
      <c r="R12" s="103" t="s">
        <v>59</v>
      </c>
      <c r="S12" s="103" t="s">
        <v>59</v>
      </c>
      <c r="T12" s="103" t="s">
        <v>59</v>
      </c>
      <c r="U12" s="103" t="s">
        <v>59</v>
      </c>
      <c r="V12" s="103" t="s">
        <v>59</v>
      </c>
      <c r="W12" s="103" t="s">
        <v>59</v>
      </c>
      <c r="X12" s="103">
        <v>1</v>
      </c>
      <c r="Y12" s="103">
        <v>1</v>
      </c>
      <c r="Z12" s="103" t="s">
        <v>59</v>
      </c>
      <c r="AA12" s="103">
        <v>1</v>
      </c>
      <c r="AB12" s="103" t="s">
        <v>59</v>
      </c>
      <c r="AC12" s="103">
        <v>1</v>
      </c>
      <c r="AD12" s="103" t="s">
        <v>59</v>
      </c>
      <c r="AE12" s="103">
        <v>0</v>
      </c>
      <c r="AF12" s="103">
        <v>15</v>
      </c>
      <c r="AG12" s="103">
        <v>2</v>
      </c>
      <c r="AH12" s="6">
        <f t="shared" si="15"/>
        <v>30.612244897959183</v>
      </c>
      <c r="AJ12" s="75" t="s">
        <v>53</v>
      </c>
      <c r="AK12" s="75"/>
      <c r="AL12" s="64">
        <f>COUNTIF(AH6:AH20,100)</f>
        <v>0</v>
      </c>
    </row>
    <row r="13" spans="1:62" x14ac:dyDescent="0.25">
      <c r="A13" s="1">
        <v>8</v>
      </c>
      <c r="B13" s="1" t="s">
        <v>66</v>
      </c>
      <c r="C13" s="2">
        <v>1</v>
      </c>
      <c r="D13" s="2" t="s">
        <v>126</v>
      </c>
      <c r="E13" s="103">
        <v>2</v>
      </c>
      <c r="F13" s="103">
        <v>2</v>
      </c>
      <c r="G13" s="103">
        <v>2</v>
      </c>
      <c r="H13" s="103">
        <v>3</v>
      </c>
      <c r="I13" s="103">
        <v>3</v>
      </c>
      <c r="J13" s="103">
        <v>2</v>
      </c>
      <c r="K13" s="103">
        <v>1</v>
      </c>
      <c r="L13" s="103" t="s">
        <v>59</v>
      </c>
      <c r="M13" s="103">
        <v>1</v>
      </c>
      <c r="N13" s="103" t="s">
        <v>59</v>
      </c>
      <c r="O13" s="103">
        <v>2</v>
      </c>
      <c r="P13" s="103" t="s">
        <v>59</v>
      </c>
      <c r="Q13" s="103">
        <v>1</v>
      </c>
      <c r="R13" s="103">
        <v>2</v>
      </c>
      <c r="S13" s="103" t="s">
        <v>59</v>
      </c>
      <c r="T13" s="103">
        <v>0</v>
      </c>
      <c r="U13" s="103" t="s">
        <v>59</v>
      </c>
      <c r="V13" s="103" t="s">
        <v>59</v>
      </c>
      <c r="W13" s="103">
        <v>0</v>
      </c>
      <c r="X13" s="103">
        <v>1</v>
      </c>
      <c r="Y13" s="103">
        <v>1</v>
      </c>
      <c r="Z13" s="103">
        <v>1</v>
      </c>
      <c r="AA13" s="103">
        <v>1</v>
      </c>
      <c r="AB13" s="103" t="s">
        <v>59</v>
      </c>
      <c r="AC13" s="103">
        <v>1</v>
      </c>
      <c r="AD13" s="103" t="s">
        <v>59</v>
      </c>
      <c r="AE13" s="103">
        <v>1</v>
      </c>
      <c r="AF13" s="103">
        <v>27</v>
      </c>
      <c r="AG13" s="103">
        <v>3</v>
      </c>
      <c r="AH13" s="6">
        <f t="shared" si="15"/>
        <v>55.102040816326522</v>
      </c>
      <c r="AJ13" s="76" t="s">
        <v>17</v>
      </c>
      <c r="AK13" s="77"/>
      <c r="AL13" s="7">
        <f>SUM(AK8:AK10)/$AJ$1*100</f>
        <v>42.424242424242422</v>
      </c>
    </row>
    <row r="14" spans="1:62" x14ac:dyDescent="0.25">
      <c r="A14" s="1">
        <v>9</v>
      </c>
      <c r="B14" s="1" t="s">
        <v>67</v>
      </c>
      <c r="C14" s="2">
        <v>2</v>
      </c>
      <c r="D14" s="2" t="s">
        <v>126</v>
      </c>
      <c r="E14" s="103">
        <v>4</v>
      </c>
      <c r="F14" s="103">
        <v>1</v>
      </c>
      <c r="G14" s="103">
        <v>2</v>
      </c>
      <c r="H14" s="103">
        <v>3</v>
      </c>
      <c r="I14" s="103">
        <v>2</v>
      </c>
      <c r="J14" s="103">
        <v>2</v>
      </c>
      <c r="K14" s="103">
        <v>1</v>
      </c>
      <c r="L14" s="103" t="s">
        <v>59</v>
      </c>
      <c r="M14" s="103" t="s">
        <v>59</v>
      </c>
      <c r="N14" s="103" t="s">
        <v>59</v>
      </c>
      <c r="O14" s="103">
        <v>2</v>
      </c>
      <c r="P14" s="103">
        <v>0</v>
      </c>
      <c r="Q14" s="103">
        <v>2</v>
      </c>
      <c r="R14" s="103" t="s">
        <v>59</v>
      </c>
      <c r="S14" s="103">
        <v>1</v>
      </c>
      <c r="T14" s="103">
        <v>0</v>
      </c>
      <c r="U14" s="103">
        <v>2</v>
      </c>
      <c r="V14" s="103">
        <v>3</v>
      </c>
      <c r="W14" s="103" t="s">
        <v>59</v>
      </c>
      <c r="X14" s="103" t="s">
        <v>59</v>
      </c>
      <c r="Y14" s="103">
        <v>1</v>
      </c>
      <c r="Z14" s="103" t="s">
        <v>59</v>
      </c>
      <c r="AA14" s="103">
        <v>0</v>
      </c>
      <c r="AB14" s="103" t="s">
        <v>59</v>
      </c>
      <c r="AC14" s="103">
        <v>0</v>
      </c>
      <c r="AD14" s="103" t="s">
        <v>59</v>
      </c>
      <c r="AE14" s="103">
        <v>1</v>
      </c>
      <c r="AF14" s="103">
        <v>27</v>
      </c>
      <c r="AG14" s="103">
        <v>3</v>
      </c>
      <c r="AH14" s="6">
        <f t="shared" si="15"/>
        <v>55.102040816326522</v>
      </c>
      <c r="AJ14" s="76" t="s">
        <v>31</v>
      </c>
      <c r="AK14" s="77"/>
      <c r="AL14" s="7">
        <f>SUM(AK9:AK10)/$AJ$1*100</f>
        <v>3.0303030303030303</v>
      </c>
    </row>
    <row r="15" spans="1:62" x14ac:dyDescent="0.25">
      <c r="A15" s="1">
        <v>10</v>
      </c>
      <c r="B15" s="1" t="s">
        <v>68</v>
      </c>
      <c r="C15" s="2">
        <v>2</v>
      </c>
      <c r="D15" s="2" t="s">
        <v>126</v>
      </c>
      <c r="E15" s="103">
        <v>2</v>
      </c>
      <c r="F15" s="103">
        <v>0</v>
      </c>
      <c r="G15" s="103">
        <v>2</v>
      </c>
      <c r="H15" s="103">
        <v>3</v>
      </c>
      <c r="I15" s="103">
        <v>3</v>
      </c>
      <c r="J15" s="103">
        <v>1</v>
      </c>
      <c r="K15" s="103">
        <v>1</v>
      </c>
      <c r="L15" s="103" t="s">
        <v>59</v>
      </c>
      <c r="M15" s="103">
        <v>1</v>
      </c>
      <c r="N15" s="103" t="s">
        <v>59</v>
      </c>
      <c r="O15" s="103">
        <v>2</v>
      </c>
      <c r="P15" s="103" t="s">
        <v>59</v>
      </c>
      <c r="Q15" s="103">
        <v>1</v>
      </c>
      <c r="R15" s="103">
        <v>2</v>
      </c>
      <c r="S15" s="103">
        <v>0</v>
      </c>
      <c r="T15" s="103">
        <v>0</v>
      </c>
      <c r="U15" s="103">
        <v>1</v>
      </c>
      <c r="V15" s="103">
        <v>1</v>
      </c>
      <c r="W15" s="103">
        <v>1</v>
      </c>
      <c r="X15" s="103">
        <v>1</v>
      </c>
      <c r="Y15" s="103">
        <v>1</v>
      </c>
      <c r="Z15" s="103" t="s">
        <v>59</v>
      </c>
      <c r="AA15" s="103">
        <v>1</v>
      </c>
      <c r="AB15" s="103" t="s">
        <v>59</v>
      </c>
      <c r="AC15" s="103">
        <v>1</v>
      </c>
      <c r="AD15" s="103" t="s">
        <v>59</v>
      </c>
      <c r="AE15" s="103">
        <v>1</v>
      </c>
      <c r="AF15" s="103">
        <v>26</v>
      </c>
      <c r="AG15" s="103">
        <v>3</v>
      </c>
      <c r="AH15" s="6">
        <f t="shared" si="15"/>
        <v>53.061224489795919</v>
      </c>
      <c r="AJ15" s="76" t="s">
        <v>28</v>
      </c>
      <c r="AK15" s="77"/>
      <c r="AL15" s="7">
        <f>AVERAGE(AF6:AF20)</f>
        <v>27.466666666666665</v>
      </c>
    </row>
    <row r="16" spans="1:62" x14ac:dyDescent="0.25">
      <c r="A16" s="1">
        <v>11</v>
      </c>
      <c r="B16" s="1" t="s">
        <v>69</v>
      </c>
      <c r="C16" s="2">
        <v>2</v>
      </c>
      <c r="D16" s="2" t="s">
        <v>126</v>
      </c>
      <c r="E16" s="103">
        <v>3</v>
      </c>
      <c r="F16" s="103">
        <v>3</v>
      </c>
      <c r="G16" s="103">
        <v>2</v>
      </c>
      <c r="H16" s="103">
        <v>3</v>
      </c>
      <c r="I16" s="103">
        <v>3</v>
      </c>
      <c r="J16" s="103">
        <v>2</v>
      </c>
      <c r="K16" s="103">
        <v>1</v>
      </c>
      <c r="L16" s="103">
        <v>3</v>
      </c>
      <c r="M16" s="103">
        <v>1</v>
      </c>
      <c r="N16" s="103" t="s">
        <v>59</v>
      </c>
      <c r="O16" s="103">
        <v>2</v>
      </c>
      <c r="P16" s="103">
        <v>1</v>
      </c>
      <c r="Q16" s="103">
        <v>1</v>
      </c>
      <c r="R16" s="103">
        <v>1</v>
      </c>
      <c r="S16" s="103">
        <v>1</v>
      </c>
      <c r="T16" s="103">
        <v>1</v>
      </c>
      <c r="U16" s="103">
        <v>2</v>
      </c>
      <c r="V16" s="103">
        <v>3</v>
      </c>
      <c r="W16" s="103">
        <v>1</v>
      </c>
      <c r="X16" s="103">
        <v>1</v>
      </c>
      <c r="Y16" s="103">
        <v>1</v>
      </c>
      <c r="Z16" s="103">
        <v>1</v>
      </c>
      <c r="AA16" s="103">
        <v>1</v>
      </c>
      <c r="AB16" s="103">
        <v>0</v>
      </c>
      <c r="AC16" s="103">
        <v>1</v>
      </c>
      <c r="AD16" s="103">
        <v>0</v>
      </c>
      <c r="AE16" s="103">
        <v>1</v>
      </c>
      <c r="AF16" s="103">
        <v>40</v>
      </c>
      <c r="AG16" s="103">
        <v>4</v>
      </c>
      <c r="AH16" s="6">
        <f t="shared" si="15"/>
        <v>81.632653061224488</v>
      </c>
      <c r="AJ16" s="76" t="s">
        <v>18</v>
      </c>
      <c r="AK16" s="77"/>
      <c r="AL16" s="7">
        <f>AVERAGE(AG6:AG20)</f>
        <v>3</v>
      </c>
    </row>
    <row r="17" spans="1:39" x14ac:dyDescent="0.25">
      <c r="A17" s="1">
        <v>12</v>
      </c>
      <c r="B17" s="1" t="s">
        <v>70</v>
      </c>
      <c r="C17" s="2">
        <v>1</v>
      </c>
      <c r="D17" s="2" t="s">
        <v>126</v>
      </c>
      <c r="E17" s="103">
        <v>4</v>
      </c>
      <c r="F17" s="103">
        <v>0</v>
      </c>
      <c r="G17" s="103">
        <v>2</v>
      </c>
      <c r="H17" s="103">
        <v>3</v>
      </c>
      <c r="I17" s="103">
        <v>2</v>
      </c>
      <c r="J17" s="103">
        <v>2</v>
      </c>
      <c r="K17" s="103">
        <v>1</v>
      </c>
      <c r="L17" s="103">
        <v>2</v>
      </c>
      <c r="M17" s="103">
        <v>1</v>
      </c>
      <c r="N17" s="103" t="s">
        <v>59</v>
      </c>
      <c r="O17" s="103">
        <v>2</v>
      </c>
      <c r="P17" s="103" t="s">
        <v>59</v>
      </c>
      <c r="Q17" s="103">
        <v>2</v>
      </c>
      <c r="R17" s="103" t="s">
        <v>59</v>
      </c>
      <c r="S17" s="103">
        <v>1</v>
      </c>
      <c r="T17" s="103">
        <v>0</v>
      </c>
      <c r="U17" s="103">
        <v>2</v>
      </c>
      <c r="V17" s="103">
        <v>3</v>
      </c>
      <c r="W17" s="103" t="s">
        <v>59</v>
      </c>
      <c r="X17" s="103" t="s">
        <v>59</v>
      </c>
      <c r="Y17" s="103">
        <v>1</v>
      </c>
      <c r="Z17" s="103" t="s">
        <v>59</v>
      </c>
      <c r="AA17" s="103">
        <v>0</v>
      </c>
      <c r="AB17" s="103" t="s">
        <v>59</v>
      </c>
      <c r="AC17" s="103">
        <v>0</v>
      </c>
      <c r="AD17" s="103" t="s">
        <v>59</v>
      </c>
      <c r="AE17" s="103">
        <v>1</v>
      </c>
      <c r="AF17" s="103">
        <v>29</v>
      </c>
      <c r="AG17" s="103">
        <v>3</v>
      </c>
      <c r="AH17" s="6">
        <f t="shared" si="15"/>
        <v>59.183673469387756</v>
      </c>
      <c r="AJ17" s="76" t="s">
        <v>54</v>
      </c>
      <c r="AK17" s="77"/>
      <c r="AL17" s="7">
        <f>AVERAGE(AH6:AH20)</f>
        <v>56.054421768707471</v>
      </c>
    </row>
    <row r="18" spans="1:39" x14ac:dyDescent="0.25">
      <c r="A18" s="1">
        <v>13</v>
      </c>
      <c r="B18" s="1" t="s">
        <v>71</v>
      </c>
      <c r="C18" s="2">
        <v>1</v>
      </c>
      <c r="D18" s="2" t="s">
        <v>126</v>
      </c>
      <c r="E18" s="103">
        <v>3</v>
      </c>
      <c r="F18" s="103">
        <v>3</v>
      </c>
      <c r="G18" s="103">
        <v>2</v>
      </c>
      <c r="H18" s="103">
        <v>1</v>
      </c>
      <c r="I18" s="103">
        <v>2</v>
      </c>
      <c r="J18" s="103">
        <v>2</v>
      </c>
      <c r="K18" s="103">
        <v>1</v>
      </c>
      <c r="L18" s="103">
        <v>2</v>
      </c>
      <c r="M18" s="103">
        <v>1</v>
      </c>
      <c r="N18" s="103" t="s">
        <v>59</v>
      </c>
      <c r="O18" s="103">
        <v>2</v>
      </c>
      <c r="P18" s="103">
        <v>1</v>
      </c>
      <c r="Q18" s="103">
        <v>1</v>
      </c>
      <c r="R18" s="103">
        <v>1</v>
      </c>
      <c r="S18" s="103">
        <v>1</v>
      </c>
      <c r="T18" s="103">
        <v>1</v>
      </c>
      <c r="U18" s="103">
        <v>2</v>
      </c>
      <c r="V18" s="103">
        <v>2</v>
      </c>
      <c r="W18" s="103">
        <v>1</v>
      </c>
      <c r="X18" s="103">
        <v>0</v>
      </c>
      <c r="Y18" s="103">
        <v>1</v>
      </c>
      <c r="Z18" s="103">
        <v>0</v>
      </c>
      <c r="AA18" s="103">
        <v>0</v>
      </c>
      <c r="AB18" s="103" t="s">
        <v>59</v>
      </c>
      <c r="AC18" s="103">
        <v>0</v>
      </c>
      <c r="AD18" s="103" t="s">
        <v>59</v>
      </c>
      <c r="AE18" s="103">
        <v>1</v>
      </c>
      <c r="AF18" s="103">
        <v>31</v>
      </c>
      <c r="AG18" s="103">
        <v>3</v>
      </c>
      <c r="AH18" s="6">
        <f t="shared" si="15"/>
        <v>63.265306122448983</v>
      </c>
    </row>
    <row r="19" spans="1:39" x14ac:dyDescent="0.25">
      <c r="A19" s="1">
        <v>14</v>
      </c>
      <c r="B19" s="1" t="s">
        <v>72</v>
      </c>
      <c r="C19" s="2">
        <v>2</v>
      </c>
      <c r="D19" s="2" t="s">
        <v>126</v>
      </c>
      <c r="E19" s="103">
        <v>2</v>
      </c>
      <c r="F19" s="103">
        <v>2</v>
      </c>
      <c r="G19" s="103">
        <v>1</v>
      </c>
      <c r="H19" s="103">
        <v>3</v>
      </c>
      <c r="I19" s="103">
        <v>3</v>
      </c>
      <c r="J19" s="103">
        <v>3</v>
      </c>
      <c r="K19" s="103">
        <v>0</v>
      </c>
      <c r="L19" s="103">
        <v>0</v>
      </c>
      <c r="M19" s="103">
        <v>1</v>
      </c>
      <c r="N19" s="103" t="s">
        <v>59</v>
      </c>
      <c r="O19" s="103">
        <v>2</v>
      </c>
      <c r="P19" s="103" t="s">
        <v>59</v>
      </c>
      <c r="Q19" s="103">
        <v>1</v>
      </c>
      <c r="R19" s="103">
        <v>2</v>
      </c>
      <c r="S19" s="103" t="s">
        <v>59</v>
      </c>
      <c r="T19" s="103">
        <v>0</v>
      </c>
      <c r="U19" s="103" t="s">
        <v>59</v>
      </c>
      <c r="V19" s="103" t="s">
        <v>59</v>
      </c>
      <c r="W19" s="103">
        <v>0</v>
      </c>
      <c r="X19" s="103">
        <v>1</v>
      </c>
      <c r="Y19" s="103">
        <v>1</v>
      </c>
      <c r="Z19" s="103">
        <v>1</v>
      </c>
      <c r="AA19" s="103">
        <v>1</v>
      </c>
      <c r="AB19" s="103" t="s">
        <v>59</v>
      </c>
      <c r="AC19" s="103">
        <v>1</v>
      </c>
      <c r="AD19" s="103" t="s">
        <v>59</v>
      </c>
      <c r="AE19" s="103">
        <v>1</v>
      </c>
      <c r="AF19" s="103">
        <v>26</v>
      </c>
      <c r="AG19" s="103">
        <v>3</v>
      </c>
      <c r="AH19" s="6">
        <f t="shared" si="15"/>
        <v>53.061224489795919</v>
      </c>
      <c r="AJ19" s="87" t="s">
        <v>52</v>
      </c>
      <c r="AK19" s="88"/>
      <c r="AL19" s="63" t="s">
        <v>51</v>
      </c>
      <c r="AM19" s="63" t="s">
        <v>50</v>
      </c>
    </row>
    <row r="20" spans="1:39" x14ac:dyDescent="0.25">
      <c r="A20" s="1">
        <v>15</v>
      </c>
      <c r="B20" s="1" t="s">
        <v>73</v>
      </c>
      <c r="C20" s="2">
        <v>1</v>
      </c>
      <c r="D20" s="2" t="s">
        <v>126</v>
      </c>
      <c r="E20" s="103">
        <v>0</v>
      </c>
      <c r="F20" s="103">
        <v>0</v>
      </c>
      <c r="G20" s="103">
        <v>2</v>
      </c>
      <c r="H20" s="103">
        <v>0</v>
      </c>
      <c r="I20" s="103">
        <v>3</v>
      </c>
      <c r="J20" s="103">
        <v>2</v>
      </c>
      <c r="K20" s="103">
        <v>1</v>
      </c>
      <c r="L20" s="103" t="s">
        <v>59</v>
      </c>
      <c r="M20" s="103">
        <v>1</v>
      </c>
      <c r="N20" s="103" t="s">
        <v>59</v>
      </c>
      <c r="O20" s="103">
        <v>2</v>
      </c>
      <c r="P20" s="103">
        <v>1</v>
      </c>
      <c r="Q20" s="103">
        <v>2</v>
      </c>
      <c r="R20" s="103">
        <v>2</v>
      </c>
      <c r="S20" s="103">
        <v>1</v>
      </c>
      <c r="T20" s="103">
        <v>1</v>
      </c>
      <c r="U20" s="103">
        <v>2</v>
      </c>
      <c r="V20" s="103" t="s">
        <v>59</v>
      </c>
      <c r="W20" s="103">
        <v>1</v>
      </c>
      <c r="X20" s="103">
        <v>1</v>
      </c>
      <c r="Y20" s="103">
        <v>1</v>
      </c>
      <c r="Z20" s="103">
        <v>1</v>
      </c>
      <c r="AA20" s="103">
        <v>1</v>
      </c>
      <c r="AB20" s="103">
        <v>0</v>
      </c>
      <c r="AC20" s="103">
        <v>1</v>
      </c>
      <c r="AD20" s="103">
        <v>0</v>
      </c>
      <c r="AE20" s="103">
        <v>1</v>
      </c>
      <c r="AF20" s="103">
        <v>27</v>
      </c>
      <c r="AG20" s="103">
        <v>3</v>
      </c>
      <c r="AH20" s="6">
        <f t="shared" si="15"/>
        <v>55.102040816326522</v>
      </c>
      <c r="AJ20" s="91" t="s">
        <v>45</v>
      </c>
      <c r="AK20" s="92"/>
      <c r="AL20" s="69">
        <f>COUNTIF(AH6:AH20,"&gt;=85")</f>
        <v>0</v>
      </c>
      <c r="AM20" s="69">
        <f>AL20/AJ1*100</f>
        <v>0</v>
      </c>
    </row>
    <row r="21" spans="1:39" x14ac:dyDescent="0.25">
      <c r="A21" s="1"/>
      <c r="B21" s="1"/>
      <c r="C21" s="2"/>
      <c r="D21" s="2"/>
      <c r="E21" s="7">
        <f>AVERAGE(E6:E20)/E1*100</f>
        <v>55.000000000000007</v>
      </c>
      <c r="F21" s="7">
        <f>AVERAGE(F6:F20)/F1*100</f>
        <v>53.333333333333336</v>
      </c>
      <c r="G21" s="7">
        <f>AVERAGE(G6:G20)/G1*100</f>
        <v>90</v>
      </c>
      <c r="H21" s="7">
        <f>AVERAGE(H6:H20)/H1*100</f>
        <v>82.222222222222229</v>
      </c>
      <c r="I21" s="7">
        <f>AVERAGE(I6:I20)/I1*100</f>
        <v>90.476190476190482</v>
      </c>
      <c r="J21" s="7">
        <f>AVERAGE(J6:J20)/J1*100</f>
        <v>64.285714285714292</v>
      </c>
      <c r="K21" s="7">
        <f>AVERAGE(K6:K20)/K1*100</f>
        <v>80</v>
      </c>
      <c r="L21" s="7">
        <f>AVERAGE(L6:L20)/L1*100</f>
        <v>29.629629629629626</v>
      </c>
      <c r="M21" s="7">
        <f>AVERAGE(M6:M20)/M1*100</f>
        <v>100</v>
      </c>
      <c r="N21" s="7">
        <f>AVERAGE(N6:N20)/N1*100</f>
        <v>33.333333333333329</v>
      </c>
      <c r="O21" s="7">
        <f>AVERAGE(O6:O20)/O1*100</f>
        <v>96.666666666666671</v>
      </c>
      <c r="P21" s="7">
        <f>AVERAGE(P6:P20)/P1*100</f>
        <v>41.666666666666671</v>
      </c>
      <c r="Q21" s="7">
        <f>AVERAGE(Q6:Q20)/Q1*100</f>
        <v>63.333333333333329</v>
      </c>
      <c r="R21" s="7">
        <f>AVERAGE(R6:R20)/R1*100</f>
        <v>87.5</v>
      </c>
      <c r="S21" s="7">
        <f>AVERAGE(S6:S20)/S1*100</f>
        <v>66.666666666666657</v>
      </c>
      <c r="T21" s="7">
        <f>AVERAGE(T6:T20)/T1*100</f>
        <v>28.571428571428569</v>
      </c>
      <c r="U21" s="7">
        <f>AVERAGE(U6:U20)/U1*100</f>
        <v>83.333333333333343</v>
      </c>
      <c r="V21" s="7">
        <f>AVERAGE(V6:V20)/V1*100</f>
        <v>72.222222222222214</v>
      </c>
      <c r="W21" s="7">
        <f>AVERAGE(W6:W20)/W1*100</f>
        <v>50</v>
      </c>
      <c r="X21" s="7">
        <f>AVERAGE(X6:X20)/X1*100</f>
        <v>84.615384615384613</v>
      </c>
      <c r="Y21" s="7">
        <f>AVERAGE(Y6:Y20)/Y1*100</f>
        <v>100</v>
      </c>
      <c r="Z21" s="7">
        <f>AVERAGE(Z6:Z20)/Z1*100</f>
        <v>81.818181818181827</v>
      </c>
      <c r="AA21" s="7">
        <f>AVERAGE(AA6:AA20)/AA1*100</f>
        <v>73.333333333333329</v>
      </c>
      <c r="AB21" s="7">
        <f>AVERAGE(AB6:AB20)/AB1*100</f>
        <v>0</v>
      </c>
      <c r="AC21" s="7"/>
      <c r="AD21" s="7"/>
      <c r="AE21" s="7">
        <f>AVERAGE(AE6:AE20)/AE1*100</f>
        <v>93.333333333333329</v>
      </c>
      <c r="AF21" s="35">
        <f>AVERAGE(AF6:AF20)</f>
        <v>27.466666666666665</v>
      </c>
      <c r="AG21" s="35">
        <f>AVERAGE(AG6:AG20)</f>
        <v>3</v>
      </c>
      <c r="AH21" s="35">
        <f>AVERAGE(AH6:AH20)</f>
        <v>56.054421768707471</v>
      </c>
      <c r="AJ21" s="28"/>
      <c r="AK21" s="28"/>
      <c r="AL21" s="28"/>
    </row>
    <row r="22" spans="1:39" s="28" customFormat="1" x14ac:dyDescent="0.25">
      <c r="C22" s="36"/>
      <c r="D22" s="36"/>
      <c r="AF22" s="37"/>
      <c r="AG22" s="36"/>
      <c r="AJ22"/>
      <c r="AK22"/>
      <c r="AL22"/>
    </row>
    <row r="23" spans="1:39" ht="322.5" customHeight="1" x14ac:dyDescent="0.25">
      <c r="E23" s="70" t="str">
        <f>'2'!B3</f>
        <v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F23" s="70" t="str">
        <f>'2'!B4</f>
        <v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G23" s="70" t="str">
        <f>'2'!B5</f>
        <v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H23" s="70" t="str">
        <f>'2'!B6</f>
        <v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I23" s="70" t="str">
        <f>'2'!B7</f>
        <v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J23" s="70" t="str">
        <f>'2'!B8</f>
        <v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K23" s="70" t="str">
        <f>'2'!B9</f>
        <v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L23" s="70" t="str">
        <f>'2'!B10</f>
        <v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M23" s="70" t="str">
        <f>'2'!B11</f>
        <v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N23" s="70" t="str">
        <f>'2'!B12</f>
        <v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v>
      </c>
      <c r="O23" s="70" t="str">
        <f>'2'!B13</f>
        <v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v>
      </c>
      <c r="P23" s="70" t="str">
        <f>'2'!B14</f>
        <v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v>
      </c>
      <c r="Q23" s="70" t="str">
        <f>'2'!B15</f>
        <v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R23" s="70" t="str">
        <f>'2'!B16</f>
        <v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S23" s="70" t="str">
        <f>'2'!B17</f>
        <v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T23" s="70" t="str">
        <f>'2'!B18</f>
        <v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U23" s="70" t="str">
        <f>'2'!B19</f>
        <v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v>
      </c>
      <c r="V23" s="70" t="str">
        <f>'2'!B20</f>
        <v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v>
      </c>
      <c r="W23" s="70" t="str">
        <f>'2'!B21</f>
        <v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v>
      </c>
      <c r="X23" s="70" t="str">
        <f>'2'!B22</f>
        <v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v>
      </c>
      <c r="Y23" s="70" t="str">
        <f>'2'!B23</f>
        <v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v>
      </c>
      <c r="Z23" s="70" t="str">
        <f>'2'!B24</f>
        <v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A23" s="70" t="str">
        <f>'2'!B25</f>
        <v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B23" s="70" t="str">
        <f>'2'!B26</f>
        <v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v>
      </c>
      <c r="AC23" s="70"/>
      <c r="AD23" s="70"/>
      <c r="AE23" s="70" t="str">
        <f>'2'!B27</f>
        <v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v>
      </c>
    </row>
    <row r="30" spans="1:39" x14ac:dyDescent="0.25">
      <c r="C30"/>
      <c r="D30"/>
    </row>
    <row r="31" spans="1:39" x14ac:dyDescent="0.25">
      <c r="C31"/>
      <c r="D31"/>
    </row>
    <row r="32" spans="1:39" x14ac:dyDescent="0.25">
      <c r="C32"/>
      <c r="D32"/>
    </row>
    <row r="33" spans="3:4" x14ac:dyDescent="0.25">
      <c r="C33"/>
      <c r="D33"/>
    </row>
    <row r="35" spans="3:4" x14ac:dyDescent="0.25">
      <c r="C35"/>
      <c r="D35"/>
    </row>
    <row r="36" spans="3:4" x14ac:dyDescent="0.25">
      <c r="C36"/>
      <c r="D36"/>
    </row>
    <row r="38" spans="3:4" x14ac:dyDescent="0.25">
      <c r="C38"/>
      <c r="D38"/>
    </row>
    <row r="39" spans="3:4" x14ac:dyDescent="0.25">
      <c r="C39"/>
      <c r="D39"/>
    </row>
    <row r="40" spans="3:4" x14ac:dyDescent="0.25">
      <c r="C40"/>
      <c r="D40"/>
    </row>
  </sheetData>
  <mergeCells count="21">
    <mergeCell ref="AG3:AG5"/>
    <mergeCell ref="AH3:AH5"/>
    <mergeCell ref="A3:A5"/>
    <mergeCell ref="B3:B5"/>
    <mergeCell ref="C3:C5"/>
    <mergeCell ref="D3:D5"/>
    <mergeCell ref="E3:AE3"/>
    <mergeCell ref="AF3:AF5"/>
    <mergeCell ref="AJ13:AK13"/>
    <mergeCell ref="AJ14:AK14"/>
    <mergeCell ref="AJ15:AK15"/>
    <mergeCell ref="AJ16:AK16"/>
    <mergeCell ref="AJ17:AK17"/>
    <mergeCell ref="AJ12:AK12"/>
    <mergeCell ref="BI1:BJ1"/>
    <mergeCell ref="BI2:BJ2"/>
    <mergeCell ref="BI3:BJ3"/>
    <mergeCell ref="BI4:BJ4"/>
    <mergeCell ref="BI5:BJ5"/>
    <mergeCell ref="AJ19:AK19"/>
    <mergeCell ref="AJ20:AK20"/>
  </mergeCells>
  <conditionalFormatting sqref="AG20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21:AE21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AG6:AG19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abSelected="1" zoomScale="70" zoomScaleNormal="70" workbookViewId="0">
      <selection activeCell="AE28" sqref="AE28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29" customWidth="1"/>
    <col min="31" max="31" width="8.7109375" style="3" bestFit="1" customWidth="1"/>
    <col min="34" max="58" width="7.28515625" customWidth="1"/>
  </cols>
  <sheetData>
    <row r="1" spans="1:60" x14ac:dyDescent="0.25">
      <c r="D1" s="30" t="s">
        <v>35</v>
      </c>
      <c r="E1" s="4">
        <f>'1'!E1</f>
        <v>4</v>
      </c>
      <c r="F1" s="4">
        <f>'1'!F1</f>
        <v>3</v>
      </c>
      <c r="G1" s="4">
        <f>'1'!G1</f>
        <v>2</v>
      </c>
      <c r="H1" s="4">
        <f>'1'!H1</f>
        <v>3</v>
      </c>
      <c r="I1" s="4">
        <f>'1'!I1</f>
        <v>3</v>
      </c>
      <c r="J1" s="4">
        <f>'1'!J1</f>
        <v>3</v>
      </c>
      <c r="K1" s="4">
        <f>'1'!K1</f>
        <v>1</v>
      </c>
      <c r="L1" s="4">
        <f>'1'!L1</f>
        <v>3</v>
      </c>
      <c r="M1" s="4">
        <f>'1'!M1</f>
        <v>1</v>
      </c>
      <c r="N1" s="4">
        <f>'1'!N1</f>
        <v>3</v>
      </c>
      <c r="O1" s="4">
        <f>'1'!O1</f>
        <v>2</v>
      </c>
      <c r="P1" s="4">
        <f>'1'!P1</f>
        <v>2</v>
      </c>
      <c r="Q1" s="4">
        <f>'1'!Q1</f>
        <v>2</v>
      </c>
      <c r="R1" s="4">
        <f>'1'!R1</f>
        <v>2</v>
      </c>
      <c r="S1" s="4">
        <f>'1'!S1</f>
        <v>1</v>
      </c>
      <c r="T1" s="4">
        <f>'1'!T1</f>
        <v>1</v>
      </c>
      <c r="U1" s="4">
        <f>'1'!U1</f>
        <v>2</v>
      </c>
      <c r="V1" s="4">
        <f>'1'!V1</f>
        <v>3</v>
      </c>
      <c r="W1" s="4">
        <f>'1'!W1</f>
        <v>1</v>
      </c>
      <c r="X1" s="4">
        <f>'1'!X1</f>
        <v>1</v>
      </c>
      <c r="Y1" s="4">
        <f>'1'!Y1</f>
        <v>1</v>
      </c>
      <c r="Z1" s="4">
        <f>'1'!Z1</f>
        <v>1</v>
      </c>
      <c r="AA1" s="4">
        <f>'1'!AA1</f>
        <v>1</v>
      </c>
      <c r="AB1" s="4">
        <f>'1'!AB1</f>
        <v>2</v>
      </c>
      <c r="AC1" s="4">
        <f>'1'!AE1</f>
        <v>1</v>
      </c>
      <c r="AF1" s="5">
        <f>SUM(E1:AC1)</f>
        <v>49</v>
      </c>
      <c r="AH1" s="71">
        <v>33</v>
      </c>
      <c r="BG1" s="91" t="s">
        <v>10</v>
      </c>
      <c r="BH1" s="93"/>
    </row>
    <row r="2" spans="1:60" x14ac:dyDescent="0.25">
      <c r="AH2" s="2">
        <f>COUNTIF(E6:E25,E1)</f>
        <v>0</v>
      </c>
      <c r="AI2" s="2">
        <f>COUNTIF(F6:F25,F1)</f>
        <v>5</v>
      </c>
      <c r="AJ2" s="2">
        <f>COUNTIF(G6:G25,G1)</f>
        <v>8</v>
      </c>
      <c r="AK2" s="2">
        <f>COUNTIF(H6:H25,H1)</f>
        <v>0</v>
      </c>
      <c r="AL2" s="2">
        <f>COUNTIF(I6:I25,I1)</f>
        <v>0</v>
      </c>
      <c r="AM2" s="2">
        <f>COUNTIF(J6:J25,J1)</f>
        <v>0</v>
      </c>
      <c r="AN2" s="2">
        <f>COUNTIF(K6:K25,K1)</f>
        <v>15</v>
      </c>
      <c r="AO2" s="2">
        <f>COUNTIF(L6:L25,L1)</f>
        <v>0</v>
      </c>
      <c r="AP2" s="2">
        <f>COUNTIF(M6:M25,M1)</f>
        <v>16</v>
      </c>
      <c r="AQ2" s="2">
        <f>COUNTIF(N6:N25,N1)</f>
        <v>1</v>
      </c>
      <c r="AR2" s="2">
        <f>COUNTIF(O6:O25,O1)</f>
        <v>10</v>
      </c>
      <c r="AS2" s="2">
        <f>COUNTIF(P6:P25,P1)</f>
        <v>8</v>
      </c>
      <c r="AT2" s="2">
        <f>COUNTIF(Q6:Q25,Q1)</f>
        <v>8</v>
      </c>
      <c r="AU2" s="2">
        <f>COUNTIF(R6:R25,R1)</f>
        <v>4</v>
      </c>
      <c r="AV2" s="2">
        <f>COUNTIF(S6:S25,S1)</f>
        <v>11</v>
      </c>
      <c r="AW2" s="2">
        <f>COUNTIF(T6:T25,T1)</f>
        <v>15</v>
      </c>
      <c r="AX2" s="2">
        <f>COUNTIF(U6:U25,U1)</f>
        <v>17</v>
      </c>
      <c r="AY2" s="2">
        <f>COUNTIF(V6:V25,V1)</f>
        <v>0</v>
      </c>
      <c r="AZ2" s="2">
        <f>COUNTIF(W6:W25,W1)</f>
        <v>17</v>
      </c>
      <c r="BA2" s="2">
        <f>COUNTIF(X6:X25,X1)</f>
        <v>10</v>
      </c>
      <c r="BB2" s="2">
        <f>COUNTIF(Y6:Y25,Y1)</f>
        <v>12</v>
      </c>
      <c r="BC2" s="2">
        <f>COUNTIF(Z6:Z25,Z1)</f>
        <v>12</v>
      </c>
      <c r="BD2" s="2">
        <f>COUNTIF(AA6:AA25,AA1)</f>
        <v>14</v>
      </c>
      <c r="BE2" s="2">
        <f>COUNTIF(AB6:AB25,AB1)</f>
        <v>3</v>
      </c>
      <c r="BF2" s="2">
        <f>COUNTIF(AC6:AC25,AC1)</f>
        <v>12</v>
      </c>
      <c r="BG2" s="91" t="s">
        <v>11</v>
      </c>
      <c r="BH2" s="93"/>
    </row>
    <row r="3" spans="1:60" x14ac:dyDescent="0.25">
      <c r="A3" s="81" t="s">
        <v>0</v>
      </c>
      <c r="B3" s="81" t="s">
        <v>1</v>
      </c>
      <c r="C3" s="81" t="s">
        <v>3</v>
      </c>
      <c r="D3" s="81" t="s">
        <v>36</v>
      </c>
      <c r="E3" s="84" t="s">
        <v>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78" t="s">
        <v>4</v>
      </c>
      <c r="AE3" s="78" t="s">
        <v>5</v>
      </c>
      <c r="AF3" s="81" t="s">
        <v>7</v>
      </c>
      <c r="AH3" s="2">
        <f t="shared" ref="AH3:BF3" si="0">$AH$1-AH2-AH5-AH4</f>
        <v>30</v>
      </c>
      <c r="AI3" s="2">
        <f t="shared" si="0"/>
        <v>26</v>
      </c>
      <c r="AJ3" s="2">
        <f t="shared" si="0"/>
        <v>21</v>
      </c>
      <c r="AK3" s="2">
        <f t="shared" si="0"/>
        <v>32</v>
      </c>
      <c r="AL3" s="2">
        <f t="shared" si="0"/>
        <v>25</v>
      </c>
      <c r="AM3" s="2">
        <f t="shared" si="0"/>
        <v>21</v>
      </c>
      <c r="AN3" s="2">
        <f t="shared" si="0"/>
        <v>17</v>
      </c>
      <c r="AO3" s="2">
        <f t="shared" si="0"/>
        <v>30</v>
      </c>
      <c r="AP3" s="2">
        <f t="shared" si="0"/>
        <v>15</v>
      </c>
      <c r="AQ3" s="2">
        <f t="shared" si="0"/>
        <v>29</v>
      </c>
      <c r="AR3" s="2">
        <f t="shared" si="0"/>
        <v>22</v>
      </c>
      <c r="AS3" s="2">
        <f t="shared" si="0"/>
        <v>22</v>
      </c>
      <c r="AT3" s="2">
        <f t="shared" si="0"/>
        <v>25</v>
      </c>
      <c r="AU3" s="2">
        <f t="shared" si="0"/>
        <v>28</v>
      </c>
      <c r="AV3" s="2">
        <f t="shared" si="0"/>
        <v>21</v>
      </c>
      <c r="AW3" s="2">
        <f t="shared" si="0"/>
        <v>18</v>
      </c>
      <c r="AX3" s="2">
        <f t="shared" si="0"/>
        <v>16</v>
      </c>
      <c r="AY3" s="2">
        <f t="shared" si="0"/>
        <v>33</v>
      </c>
      <c r="AZ3" s="2">
        <f t="shared" si="0"/>
        <v>15</v>
      </c>
      <c r="BA3" s="2">
        <f t="shared" si="0"/>
        <v>22</v>
      </c>
      <c r="BB3" s="2">
        <f t="shared" si="0"/>
        <v>21</v>
      </c>
      <c r="BC3" s="2">
        <f t="shared" si="0"/>
        <v>21</v>
      </c>
      <c r="BD3" s="2">
        <f t="shared" si="0"/>
        <v>19</v>
      </c>
      <c r="BE3" s="2">
        <f t="shared" si="0"/>
        <v>30</v>
      </c>
      <c r="BF3" s="2">
        <f t="shared" si="0"/>
        <v>18</v>
      </c>
      <c r="BG3" s="91" t="s">
        <v>12</v>
      </c>
      <c r="BH3" s="93"/>
    </row>
    <row r="4" spans="1:60" x14ac:dyDescent="0.25">
      <c r="A4" s="82"/>
      <c r="B4" s="82"/>
      <c r="C4" s="82"/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9"/>
      <c r="AE4" s="79"/>
      <c r="AF4" s="82"/>
      <c r="AH4" s="2">
        <f>COUNTIF(E6:E25,"=N  ")</f>
        <v>0</v>
      </c>
      <c r="AI4" s="2">
        <f>COUNTIF(F6:F25,"=N  ")</f>
        <v>0</v>
      </c>
      <c r="AJ4" s="2">
        <f>COUNTIF(G6:G25,"=N  ")</f>
        <v>0</v>
      </c>
      <c r="AK4" s="2">
        <f>COUNTIF(H6:H25,"=N  ")</f>
        <v>0</v>
      </c>
      <c r="AL4" s="2">
        <f>COUNTIF(I6:I25,"=N  ")</f>
        <v>0</v>
      </c>
      <c r="AM4" s="2">
        <f>COUNTIF(J6:J25,"=N  ")</f>
        <v>0</v>
      </c>
      <c r="AN4" s="2">
        <f>COUNTIF(K6:K25,"=N  ")</f>
        <v>0</v>
      </c>
      <c r="AO4" s="2">
        <f>COUNTIF(L6:L25,"=N  ")</f>
        <v>0</v>
      </c>
      <c r="AP4" s="2">
        <f>COUNTIF(M6:M25,"=N  ")</f>
        <v>0</v>
      </c>
      <c r="AQ4" s="2">
        <f>COUNTIF(N6:N25,"=N  ")</f>
        <v>0</v>
      </c>
      <c r="AR4" s="2">
        <f>COUNTIF(O6:O25,"=N  ")</f>
        <v>0</v>
      </c>
      <c r="AS4" s="2">
        <f>COUNTIF(P6:P25,"=N  ")</f>
        <v>0</v>
      </c>
      <c r="AT4" s="2">
        <f>COUNTIF(Q6:Q25,"=N  ")</f>
        <v>0</v>
      </c>
      <c r="AU4" s="2">
        <f>COUNTIF(R6:R25,"=N  ")</f>
        <v>0</v>
      </c>
      <c r="AV4" s="2">
        <f>COUNTIF(S6:S25,"=N  ")</f>
        <v>0</v>
      </c>
      <c r="AW4" s="2">
        <f>COUNTIF(T6:T25,"=N  ")</f>
        <v>0</v>
      </c>
      <c r="AX4" s="2">
        <f>COUNTIF(U6:U25,"=N  ")</f>
        <v>0</v>
      </c>
      <c r="AY4" s="2">
        <f>COUNTIF(V6:V25,"=N  ")</f>
        <v>0</v>
      </c>
      <c r="AZ4" s="2">
        <f>COUNTIF(W6:W25,"=N  ")</f>
        <v>0</v>
      </c>
      <c r="BA4" s="2">
        <f>COUNTIF(X6:X25,"=N  ")</f>
        <v>0</v>
      </c>
      <c r="BB4" s="2">
        <f>COUNTIF(Y6:Y25,"=N  ")</f>
        <v>0</v>
      </c>
      <c r="BC4" s="2">
        <f>COUNTIF(Z6:Z25,"=N  ")</f>
        <v>0</v>
      </c>
      <c r="BD4" s="2">
        <f>COUNTIF(AA6:AA25,"=N  ")</f>
        <v>0</v>
      </c>
      <c r="BE4" s="2">
        <f>COUNTIF(AB6:AB25,"=N  ")</f>
        <v>0</v>
      </c>
      <c r="BF4" s="2">
        <f>COUNTIF(AC6:AC25,"=N  ")</f>
        <v>0</v>
      </c>
      <c r="BG4" s="91" t="s">
        <v>9</v>
      </c>
      <c r="BH4" s="93"/>
    </row>
    <row r="5" spans="1:60" x14ac:dyDescent="0.25">
      <c r="A5" s="83"/>
      <c r="B5" s="83"/>
      <c r="C5" s="83"/>
      <c r="D5" s="83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0"/>
      <c r="AE5" s="80"/>
      <c r="AF5" s="83"/>
      <c r="AH5" s="2">
        <f>COUNTIF(E6:E25,"=0")</f>
        <v>3</v>
      </c>
      <c r="AI5" s="2">
        <f>COUNTIF(F6:F25,"=0")</f>
        <v>2</v>
      </c>
      <c r="AJ5" s="2">
        <f>COUNTIF(G6:G25,"=0")</f>
        <v>4</v>
      </c>
      <c r="AK5" s="2">
        <f>COUNTIF(H6:H25,"=0")</f>
        <v>1</v>
      </c>
      <c r="AL5" s="2">
        <f>COUNTIF(I6:I25,"=0")</f>
        <v>8</v>
      </c>
      <c r="AM5" s="2">
        <f>COUNTIF(J6:J25,"=0")</f>
        <v>12</v>
      </c>
      <c r="AN5" s="2">
        <f>COUNTIF(K6:K25,"=0")</f>
        <v>1</v>
      </c>
      <c r="AO5" s="2">
        <f>COUNTIF(L6:L25,"=0")</f>
        <v>3</v>
      </c>
      <c r="AP5" s="2">
        <f>COUNTIF(M6:M25,"=0")</f>
        <v>2</v>
      </c>
      <c r="AQ5" s="2">
        <f>COUNTIF(N6:N25,"=0")</f>
        <v>3</v>
      </c>
      <c r="AR5" s="2">
        <f>COUNTIF(O6:O25,"=0")</f>
        <v>1</v>
      </c>
      <c r="AS5" s="2">
        <f>COUNTIF(P6:P25,"=0")</f>
        <v>3</v>
      </c>
      <c r="AT5" s="2">
        <f>COUNTIF(Q6:Q25,"=0")</f>
        <v>0</v>
      </c>
      <c r="AU5" s="2">
        <f>COUNTIF(R6:R25,"=0")</f>
        <v>1</v>
      </c>
      <c r="AV5" s="2">
        <f>COUNTIF(S6:S25,"=0")</f>
        <v>1</v>
      </c>
      <c r="AW5" s="2">
        <f>COUNTIF(T6:T25,"=0")</f>
        <v>0</v>
      </c>
      <c r="AX5" s="2">
        <f>COUNTIF(U6:U25,"=0")</f>
        <v>0</v>
      </c>
      <c r="AY5" s="2">
        <f>COUNTIF(V6:V25,"=0")</f>
        <v>0</v>
      </c>
      <c r="AZ5" s="2">
        <f>COUNTIF(W6:W25,"=0")</f>
        <v>1</v>
      </c>
      <c r="BA5" s="2">
        <f>COUNTIF(X6:X25,"=0")</f>
        <v>1</v>
      </c>
      <c r="BB5" s="2">
        <f>COUNTIF(Y6:Y25,"=0")</f>
        <v>0</v>
      </c>
      <c r="BC5" s="2">
        <f>COUNTIF(Z6:Z25,"=0")</f>
        <v>0</v>
      </c>
      <c r="BD5" s="2">
        <f>COUNTIF(AA6:AA25,"=0")</f>
        <v>0</v>
      </c>
      <c r="BE5" s="2">
        <f>COUNTIF(AB6:AB25,"=0")</f>
        <v>0</v>
      </c>
      <c r="BF5" s="2">
        <f>COUNTIF(AC6:AC25,"=0")</f>
        <v>3</v>
      </c>
      <c r="BG5" s="91" t="s">
        <v>8</v>
      </c>
      <c r="BH5" s="93"/>
    </row>
    <row r="6" spans="1:60" x14ac:dyDescent="0.25">
      <c r="A6" s="1">
        <v>1</v>
      </c>
      <c r="B6" s="106" t="s">
        <v>127</v>
      </c>
      <c r="C6" s="2">
        <v>1</v>
      </c>
      <c r="D6" s="2" t="s">
        <v>128</v>
      </c>
      <c r="E6" s="1">
        <v>3</v>
      </c>
      <c r="F6" s="1">
        <v>3</v>
      </c>
      <c r="G6" s="1" t="s">
        <v>59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2</v>
      </c>
      <c r="R6" s="1">
        <v>1</v>
      </c>
      <c r="S6" s="1">
        <v>1</v>
      </c>
      <c r="T6" s="1">
        <v>1</v>
      </c>
      <c r="U6" s="1">
        <v>2</v>
      </c>
      <c r="V6" s="1">
        <v>2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73">
        <v>33</v>
      </c>
      <c r="AG6" s="2">
        <v>4</v>
      </c>
    </row>
    <row r="7" spans="1:60" x14ac:dyDescent="0.25">
      <c r="A7" s="1">
        <v>2</v>
      </c>
      <c r="B7" s="106" t="s">
        <v>129</v>
      </c>
      <c r="C7" s="2">
        <v>2</v>
      </c>
      <c r="D7" s="2" t="s">
        <v>128</v>
      </c>
      <c r="E7" s="1">
        <v>2</v>
      </c>
      <c r="F7" s="1">
        <v>2</v>
      </c>
      <c r="G7" s="1">
        <v>2</v>
      </c>
      <c r="H7" s="1">
        <v>1</v>
      </c>
      <c r="I7" s="1">
        <v>1</v>
      </c>
      <c r="J7" s="1">
        <v>0</v>
      </c>
      <c r="K7" s="1">
        <v>1</v>
      </c>
      <c r="L7" s="1">
        <v>2</v>
      </c>
      <c r="M7" s="1">
        <v>1</v>
      </c>
      <c r="N7" s="1">
        <v>1</v>
      </c>
      <c r="O7" s="1">
        <v>2</v>
      </c>
      <c r="P7" s="1">
        <v>2</v>
      </c>
      <c r="Q7" s="1">
        <v>1</v>
      </c>
      <c r="R7" s="1">
        <v>1</v>
      </c>
      <c r="S7" s="1">
        <v>1</v>
      </c>
      <c r="T7" s="1">
        <v>1</v>
      </c>
      <c r="U7" s="1">
        <v>2</v>
      </c>
      <c r="V7" s="1">
        <v>2</v>
      </c>
      <c r="W7" s="1">
        <v>0</v>
      </c>
      <c r="X7" s="1">
        <v>0</v>
      </c>
      <c r="Y7" s="1" t="s">
        <v>59</v>
      </c>
      <c r="Z7" s="1" t="s">
        <v>59</v>
      </c>
      <c r="AA7" s="1">
        <v>1</v>
      </c>
      <c r="AB7" s="1">
        <v>2</v>
      </c>
      <c r="AC7" s="1">
        <v>0</v>
      </c>
      <c r="AD7" s="1">
        <v>1</v>
      </c>
      <c r="AE7" s="1">
        <v>1</v>
      </c>
      <c r="AF7" s="73">
        <v>30</v>
      </c>
      <c r="AG7" s="2">
        <v>3</v>
      </c>
      <c r="AH7" s="65" t="s">
        <v>13</v>
      </c>
      <c r="AI7" s="14">
        <f>COUNTIF(AE6:AE25,"=2")</f>
        <v>0</v>
      </c>
      <c r="AJ7" s="15">
        <f>AI7/$AH$1*100</f>
        <v>0</v>
      </c>
    </row>
    <row r="8" spans="1:60" x14ac:dyDescent="0.25">
      <c r="A8" s="1">
        <v>3</v>
      </c>
      <c r="B8" s="106" t="s">
        <v>130</v>
      </c>
      <c r="C8" s="2">
        <v>1</v>
      </c>
      <c r="D8" s="2" t="s">
        <v>128</v>
      </c>
      <c r="E8" s="1">
        <v>0</v>
      </c>
      <c r="F8" s="1">
        <v>0</v>
      </c>
      <c r="G8" s="1">
        <v>0</v>
      </c>
      <c r="H8" s="1" t="s">
        <v>59</v>
      </c>
      <c r="I8" s="1" t="s">
        <v>59</v>
      </c>
      <c r="J8" s="1" t="s">
        <v>59</v>
      </c>
      <c r="K8" s="1" t="s">
        <v>59</v>
      </c>
      <c r="L8" s="1">
        <v>2</v>
      </c>
      <c r="M8" s="1">
        <v>1</v>
      </c>
      <c r="N8" s="1">
        <v>2</v>
      </c>
      <c r="O8" s="1">
        <v>1</v>
      </c>
      <c r="P8" s="1">
        <v>2</v>
      </c>
      <c r="Q8" s="1">
        <v>2</v>
      </c>
      <c r="R8" s="1">
        <v>2</v>
      </c>
      <c r="S8" s="1">
        <v>1</v>
      </c>
      <c r="T8" s="1">
        <v>1</v>
      </c>
      <c r="U8" s="1">
        <v>2</v>
      </c>
      <c r="V8" s="1">
        <v>2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73">
        <v>27</v>
      </c>
      <c r="AG8" s="2">
        <v>3</v>
      </c>
      <c r="AH8" s="66" t="s">
        <v>14</v>
      </c>
      <c r="AI8" s="8">
        <f>COUNTIF(AE6:AE25,"=3")</f>
        <v>0</v>
      </c>
      <c r="AJ8" s="13">
        <f>AI8/$AH$1*100</f>
        <v>0</v>
      </c>
    </row>
    <row r="9" spans="1:60" x14ac:dyDescent="0.25">
      <c r="A9" s="1">
        <v>4</v>
      </c>
      <c r="B9" s="106" t="s">
        <v>131</v>
      </c>
      <c r="C9" s="2">
        <v>1</v>
      </c>
      <c r="D9" s="2" t="s">
        <v>128</v>
      </c>
      <c r="E9" s="1">
        <v>1</v>
      </c>
      <c r="F9" s="1">
        <v>1</v>
      </c>
      <c r="G9" s="1">
        <v>1</v>
      </c>
      <c r="H9" s="1">
        <v>1</v>
      </c>
      <c r="I9" s="1">
        <v>0</v>
      </c>
      <c r="J9" s="1">
        <v>0</v>
      </c>
      <c r="K9" s="1" t="s">
        <v>59</v>
      </c>
      <c r="L9" s="1">
        <v>2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 t="s">
        <v>59</v>
      </c>
      <c r="S9" s="1" t="s">
        <v>59</v>
      </c>
      <c r="T9" s="1" t="s">
        <v>59</v>
      </c>
      <c r="U9" s="1">
        <v>2</v>
      </c>
      <c r="V9" s="1">
        <v>2</v>
      </c>
      <c r="W9" s="1" t="s">
        <v>59</v>
      </c>
      <c r="X9" s="1" t="s">
        <v>59</v>
      </c>
      <c r="Y9" s="1" t="s">
        <v>59</v>
      </c>
      <c r="Z9" s="1" t="s">
        <v>59</v>
      </c>
      <c r="AA9" s="1" t="s">
        <v>59</v>
      </c>
      <c r="AB9" s="1" t="s">
        <v>59</v>
      </c>
      <c r="AC9" s="1" t="s">
        <v>59</v>
      </c>
      <c r="AD9" s="1" t="s">
        <v>59</v>
      </c>
      <c r="AE9" s="1" t="s">
        <v>59</v>
      </c>
      <c r="AF9" s="73">
        <v>15</v>
      </c>
      <c r="AG9" s="2">
        <v>2</v>
      </c>
      <c r="AH9" s="67" t="s">
        <v>15</v>
      </c>
      <c r="AI9" s="11">
        <f>COUNTIF(AE6:AE25,"=4")</f>
        <v>0</v>
      </c>
      <c r="AJ9" s="12">
        <f>AI9/$AH$1*100</f>
        <v>0</v>
      </c>
    </row>
    <row r="10" spans="1:60" x14ac:dyDescent="0.25">
      <c r="A10" s="1">
        <v>5</v>
      </c>
      <c r="B10" s="106" t="s">
        <v>132</v>
      </c>
      <c r="C10" s="2">
        <v>2</v>
      </c>
      <c r="D10" s="2" t="s">
        <v>128</v>
      </c>
      <c r="E10" s="1">
        <v>3</v>
      </c>
      <c r="F10" s="1">
        <v>3</v>
      </c>
      <c r="G10" s="1">
        <v>2</v>
      </c>
      <c r="H10" s="1">
        <v>1</v>
      </c>
      <c r="I10" s="1">
        <v>1</v>
      </c>
      <c r="J10" s="1">
        <v>0</v>
      </c>
      <c r="K10" s="1">
        <v>1</v>
      </c>
      <c r="L10" s="1">
        <v>2</v>
      </c>
      <c r="M10" s="1">
        <v>1</v>
      </c>
      <c r="N10" s="1">
        <v>2</v>
      </c>
      <c r="O10" s="1">
        <v>2</v>
      </c>
      <c r="P10" s="1">
        <v>0</v>
      </c>
      <c r="Q10" s="1">
        <v>1</v>
      </c>
      <c r="R10" s="1">
        <v>1</v>
      </c>
      <c r="S10" s="1" t="s">
        <v>59</v>
      </c>
      <c r="T10" s="1">
        <v>1</v>
      </c>
      <c r="U10" s="1">
        <v>2</v>
      </c>
      <c r="V10" s="1">
        <v>2</v>
      </c>
      <c r="W10" s="1">
        <v>1</v>
      </c>
      <c r="X10" s="1" t="s">
        <v>59</v>
      </c>
      <c r="Y10" s="1" t="s">
        <v>59</v>
      </c>
      <c r="Z10" s="1" t="s">
        <v>59</v>
      </c>
      <c r="AA10" s="1">
        <v>1</v>
      </c>
      <c r="AB10" s="1">
        <v>2</v>
      </c>
      <c r="AC10" s="1">
        <v>1</v>
      </c>
      <c r="AD10" s="1">
        <v>1</v>
      </c>
      <c r="AE10" s="1">
        <v>1</v>
      </c>
      <c r="AF10" s="73">
        <v>32</v>
      </c>
      <c r="AG10" s="2">
        <v>4</v>
      </c>
      <c r="AH10" s="68" t="s">
        <v>16</v>
      </c>
      <c r="AI10" s="9">
        <f>COUNTIF(AE6:AE25,"=5")</f>
        <v>0</v>
      </c>
      <c r="AJ10" s="10">
        <f>AI10/$AH$1*100</f>
        <v>0</v>
      </c>
    </row>
    <row r="11" spans="1:60" x14ac:dyDescent="0.25">
      <c r="A11" s="1">
        <v>6</v>
      </c>
      <c r="B11" s="106" t="s">
        <v>133</v>
      </c>
      <c r="C11" s="2">
        <v>1</v>
      </c>
      <c r="D11" s="2" t="s">
        <v>128</v>
      </c>
      <c r="E11" s="1">
        <v>2</v>
      </c>
      <c r="F11" s="1">
        <v>2</v>
      </c>
      <c r="G11" s="1">
        <v>2</v>
      </c>
      <c r="H11" s="1">
        <v>1</v>
      </c>
      <c r="I11" s="1">
        <v>1</v>
      </c>
      <c r="J11" s="1">
        <v>1</v>
      </c>
      <c r="K11" s="1">
        <v>1</v>
      </c>
      <c r="L11" s="1">
        <v>2</v>
      </c>
      <c r="M11" s="1" t="s">
        <v>59</v>
      </c>
      <c r="N11" s="1" t="s">
        <v>59</v>
      </c>
      <c r="O11" s="1">
        <v>2</v>
      </c>
      <c r="P11" s="1">
        <v>2</v>
      </c>
      <c r="Q11" s="1">
        <v>2</v>
      </c>
      <c r="R11" s="1" t="s">
        <v>59</v>
      </c>
      <c r="S11" s="1">
        <v>1</v>
      </c>
      <c r="T11" s="1">
        <v>1</v>
      </c>
      <c r="U11" s="1">
        <v>2</v>
      </c>
      <c r="V11" s="1">
        <v>2</v>
      </c>
      <c r="W11" s="1">
        <v>1</v>
      </c>
      <c r="X11" s="1" t="s">
        <v>59</v>
      </c>
      <c r="Y11" s="1" t="s">
        <v>59</v>
      </c>
      <c r="Z11" s="1" t="s">
        <v>59</v>
      </c>
      <c r="AA11" s="1" t="s">
        <v>59</v>
      </c>
      <c r="AB11" s="1" t="s">
        <v>59</v>
      </c>
      <c r="AC11" s="1" t="s">
        <v>59</v>
      </c>
      <c r="AD11" s="1">
        <v>1</v>
      </c>
      <c r="AE11" s="1">
        <v>1</v>
      </c>
      <c r="AF11" s="73">
        <v>27</v>
      </c>
      <c r="AG11" s="2">
        <v>3</v>
      </c>
    </row>
    <row r="12" spans="1:60" x14ac:dyDescent="0.25">
      <c r="A12" s="1">
        <v>7</v>
      </c>
      <c r="B12" s="106" t="s">
        <v>134</v>
      </c>
      <c r="C12" s="2">
        <v>1</v>
      </c>
      <c r="D12" s="2" t="s">
        <v>128</v>
      </c>
      <c r="E12" s="1">
        <v>3</v>
      </c>
      <c r="F12" s="1">
        <v>1</v>
      </c>
      <c r="G12" s="1">
        <v>1</v>
      </c>
      <c r="H12" s="1">
        <v>1</v>
      </c>
      <c r="I12" s="1">
        <v>0</v>
      </c>
      <c r="J12" s="1">
        <v>0</v>
      </c>
      <c r="K12" s="1" t="s">
        <v>59</v>
      </c>
      <c r="L12" s="1">
        <v>1</v>
      </c>
      <c r="M12" s="1">
        <v>1</v>
      </c>
      <c r="N12" s="1">
        <v>2</v>
      </c>
      <c r="O12" s="1">
        <v>2</v>
      </c>
      <c r="P12" s="1" t="s">
        <v>59</v>
      </c>
      <c r="Q12" s="1">
        <v>2</v>
      </c>
      <c r="R12" s="1">
        <v>2</v>
      </c>
      <c r="S12" s="1">
        <v>1</v>
      </c>
      <c r="T12" s="1" t="s">
        <v>59</v>
      </c>
      <c r="U12" s="1">
        <v>2</v>
      </c>
      <c r="V12" s="1">
        <v>2</v>
      </c>
      <c r="W12" s="1">
        <v>1</v>
      </c>
      <c r="X12" s="1">
        <v>1</v>
      </c>
      <c r="Y12" s="1">
        <v>1</v>
      </c>
      <c r="Z12" s="1" t="s">
        <v>59</v>
      </c>
      <c r="AA12" s="1" t="s">
        <v>59</v>
      </c>
      <c r="AB12" s="1">
        <v>1</v>
      </c>
      <c r="AC12" s="1">
        <v>0</v>
      </c>
      <c r="AD12" s="1">
        <v>1</v>
      </c>
      <c r="AE12" s="1">
        <v>1</v>
      </c>
      <c r="AF12" s="73">
        <v>27</v>
      </c>
      <c r="AG12" s="2">
        <v>3</v>
      </c>
      <c r="AH12" s="75" t="s">
        <v>53</v>
      </c>
      <c r="AI12" s="75"/>
      <c r="AJ12" s="64">
        <f>COUNTIF(AF6:AF25,100)</f>
        <v>0</v>
      </c>
    </row>
    <row r="13" spans="1:60" x14ac:dyDescent="0.25">
      <c r="A13" s="1">
        <v>8</v>
      </c>
      <c r="B13" s="106" t="s">
        <v>135</v>
      </c>
      <c r="C13" s="2">
        <v>2</v>
      </c>
      <c r="D13" s="2" t="s">
        <v>128</v>
      </c>
      <c r="E13" s="1">
        <v>1</v>
      </c>
      <c r="F13" s="1">
        <v>1</v>
      </c>
      <c r="G13" s="1">
        <v>0</v>
      </c>
      <c r="H13" s="1">
        <v>1</v>
      </c>
      <c r="I13" s="1">
        <v>1</v>
      </c>
      <c r="J13" s="1">
        <v>2</v>
      </c>
      <c r="K13" s="1">
        <v>1</v>
      </c>
      <c r="L13" s="1">
        <v>2</v>
      </c>
      <c r="M13" s="1">
        <v>1</v>
      </c>
      <c r="N13" s="1">
        <v>1</v>
      </c>
      <c r="O13" s="1">
        <v>2</v>
      </c>
      <c r="P13" s="1">
        <v>2</v>
      </c>
      <c r="Q13" s="1">
        <v>2</v>
      </c>
      <c r="R13" s="1">
        <v>1</v>
      </c>
      <c r="S13" s="1">
        <v>1</v>
      </c>
      <c r="T13" s="1">
        <v>1</v>
      </c>
      <c r="U13" s="1">
        <v>2</v>
      </c>
      <c r="V13" s="1">
        <v>2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73">
        <v>33</v>
      </c>
      <c r="AG13" s="2">
        <v>4</v>
      </c>
      <c r="AH13" s="76" t="s">
        <v>17</v>
      </c>
      <c r="AI13" s="77"/>
      <c r="AJ13" s="7">
        <f>SUM(AI8:AI10)/$AH$1*100</f>
        <v>0</v>
      </c>
    </row>
    <row r="14" spans="1:60" x14ac:dyDescent="0.25">
      <c r="A14" s="1">
        <v>9</v>
      </c>
      <c r="B14" s="106" t="s">
        <v>136</v>
      </c>
      <c r="C14" s="2">
        <v>2</v>
      </c>
      <c r="D14" s="2" t="s">
        <v>128</v>
      </c>
      <c r="E14" s="1">
        <v>3</v>
      </c>
      <c r="F14" s="1">
        <v>3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2</v>
      </c>
      <c r="M14" s="1">
        <v>1</v>
      </c>
      <c r="N14" s="1">
        <v>3</v>
      </c>
      <c r="O14" s="1">
        <v>2</v>
      </c>
      <c r="P14" s="1">
        <v>1</v>
      </c>
      <c r="Q14" s="1">
        <v>1</v>
      </c>
      <c r="R14" s="1" t="s">
        <v>59</v>
      </c>
      <c r="S14" s="1" t="s">
        <v>59</v>
      </c>
      <c r="T14" s="1">
        <v>1</v>
      </c>
      <c r="U14" s="1" t="s">
        <v>59</v>
      </c>
      <c r="V14" s="1" t="s">
        <v>59</v>
      </c>
      <c r="W14" s="1">
        <v>1</v>
      </c>
      <c r="X14" s="1" t="s">
        <v>59</v>
      </c>
      <c r="Y14" s="1" t="s">
        <v>59</v>
      </c>
      <c r="Z14" s="1" t="s">
        <v>59</v>
      </c>
      <c r="AA14" s="1" t="s">
        <v>59</v>
      </c>
      <c r="AB14" s="1" t="s">
        <v>59</v>
      </c>
      <c r="AC14" s="1">
        <v>1</v>
      </c>
      <c r="AD14" s="1">
        <v>1</v>
      </c>
      <c r="AE14" s="1">
        <v>1</v>
      </c>
      <c r="AF14" s="73">
        <v>25</v>
      </c>
      <c r="AG14" s="2">
        <v>2</v>
      </c>
      <c r="AH14" s="76" t="s">
        <v>31</v>
      </c>
      <c r="AI14" s="77"/>
      <c r="AJ14" s="7">
        <f>SUM(AI9:AI10)/$AH$1*100</f>
        <v>0</v>
      </c>
    </row>
    <row r="15" spans="1:60" x14ac:dyDescent="0.25">
      <c r="A15" s="1">
        <v>10</v>
      </c>
      <c r="B15" s="106" t="s">
        <v>137</v>
      </c>
      <c r="C15" s="2">
        <v>2</v>
      </c>
      <c r="D15" s="2" t="s">
        <v>128</v>
      </c>
      <c r="E15" s="1">
        <v>2</v>
      </c>
      <c r="F15" s="1">
        <v>2</v>
      </c>
      <c r="G15" s="1">
        <v>2</v>
      </c>
      <c r="H15" s="1">
        <v>1</v>
      </c>
      <c r="I15" s="1">
        <v>0</v>
      </c>
      <c r="J15" s="1">
        <v>1</v>
      </c>
      <c r="K15" s="1">
        <v>1</v>
      </c>
      <c r="L15" s="1">
        <v>2</v>
      </c>
      <c r="M15" s="1">
        <v>1</v>
      </c>
      <c r="N15" s="1">
        <v>2</v>
      </c>
      <c r="O15" s="1">
        <v>2</v>
      </c>
      <c r="P15" s="1">
        <v>2</v>
      </c>
      <c r="Q15" s="1">
        <v>1</v>
      </c>
      <c r="R15" s="1" t="s">
        <v>59</v>
      </c>
      <c r="S15" s="1">
        <v>1</v>
      </c>
      <c r="T15" s="1" t="s">
        <v>59</v>
      </c>
      <c r="U15" s="1">
        <v>1</v>
      </c>
      <c r="V15" s="1" t="s">
        <v>59</v>
      </c>
      <c r="W15" s="1" t="s">
        <v>59</v>
      </c>
      <c r="X15" s="1">
        <v>1</v>
      </c>
      <c r="Y15" s="1" t="s">
        <v>59</v>
      </c>
      <c r="Z15" s="1">
        <v>1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73">
        <v>28</v>
      </c>
      <c r="AG15" s="2">
        <v>3</v>
      </c>
      <c r="AH15" s="76" t="s">
        <v>28</v>
      </c>
      <c r="AI15" s="77"/>
      <c r="AJ15" s="7">
        <f>AVERAGE(AD6:AD25)</f>
        <v>0.93333333333333335</v>
      </c>
    </row>
    <row r="16" spans="1:60" x14ac:dyDescent="0.25">
      <c r="A16" s="1">
        <v>11</v>
      </c>
      <c r="B16" s="106" t="s">
        <v>138</v>
      </c>
      <c r="C16" s="2">
        <v>1</v>
      </c>
      <c r="D16" s="2" t="s">
        <v>128</v>
      </c>
      <c r="E16" s="1">
        <v>3</v>
      </c>
      <c r="F16" s="1">
        <v>3</v>
      </c>
      <c r="G16" s="1">
        <v>2</v>
      </c>
      <c r="H16" s="1">
        <v>1</v>
      </c>
      <c r="I16" s="1">
        <v>0</v>
      </c>
      <c r="J16" s="1">
        <v>0</v>
      </c>
      <c r="K16" s="1">
        <v>1</v>
      </c>
      <c r="L16" s="1">
        <v>2</v>
      </c>
      <c r="M16" s="1">
        <v>1</v>
      </c>
      <c r="N16" s="1">
        <v>2</v>
      </c>
      <c r="O16" s="1">
        <v>2</v>
      </c>
      <c r="P16" s="1">
        <v>1</v>
      </c>
      <c r="Q16" s="1">
        <v>1</v>
      </c>
      <c r="R16" s="1" t="s">
        <v>59</v>
      </c>
      <c r="S16" s="1" t="s">
        <v>59</v>
      </c>
      <c r="T16" s="1">
        <v>1</v>
      </c>
      <c r="U16" s="1">
        <v>2</v>
      </c>
      <c r="V16" s="1">
        <v>2</v>
      </c>
      <c r="W16" s="1">
        <v>1</v>
      </c>
      <c r="X16" s="1" t="s">
        <v>59</v>
      </c>
      <c r="Y16" s="1" t="s">
        <v>59</v>
      </c>
      <c r="Z16" s="1" t="s">
        <v>59</v>
      </c>
      <c r="AA16" s="1" t="s">
        <v>59</v>
      </c>
      <c r="AB16" s="1">
        <v>1</v>
      </c>
      <c r="AC16" s="1">
        <v>1</v>
      </c>
      <c r="AD16" s="1" t="s">
        <v>59</v>
      </c>
      <c r="AE16" s="1" t="s">
        <v>59</v>
      </c>
      <c r="AF16" s="73">
        <v>27</v>
      </c>
      <c r="AG16" s="2">
        <v>3</v>
      </c>
      <c r="AH16" s="76" t="s">
        <v>18</v>
      </c>
      <c r="AI16" s="77"/>
      <c r="AJ16" s="7">
        <f>AVERAGE(AE6:AE25)</f>
        <v>1</v>
      </c>
    </row>
    <row r="17" spans="1:37" x14ac:dyDescent="0.25">
      <c r="A17" s="1">
        <v>12</v>
      </c>
      <c r="B17" s="106" t="s">
        <v>139</v>
      </c>
      <c r="C17" s="2">
        <v>2</v>
      </c>
      <c r="D17" s="2" t="s">
        <v>128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 t="s">
        <v>59</v>
      </c>
      <c r="Y17" s="1" t="s">
        <v>59</v>
      </c>
      <c r="Z17" s="1" t="s">
        <v>59</v>
      </c>
      <c r="AA17" s="1" t="s">
        <v>59</v>
      </c>
      <c r="AB17" s="1" t="s">
        <v>59</v>
      </c>
      <c r="AC17" s="1" t="s">
        <v>59</v>
      </c>
      <c r="AD17" s="1" t="s">
        <v>59</v>
      </c>
      <c r="AE17" s="1" t="s">
        <v>59</v>
      </c>
      <c r="AF17" s="73">
        <v>11</v>
      </c>
      <c r="AG17" s="2">
        <v>2</v>
      </c>
      <c r="AH17" s="76" t="s">
        <v>54</v>
      </c>
      <c r="AI17" s="77"/>
      <c r="AJ17" s="7">
        <f>AVERAGE(AF6:AF25)</f>
        <v>26.6</v>
      </c>
    </row>
    <row r="18" spans="1:37" x14ac:dyDescent="0.25">
      <c r="A18" s="1">
        <v>13</v>
      </c>
      <c r="B18" s="106" t="s">
        <v>140</v>
      </c>
      <c r="C18" s="2">
        <v>2</v>
      </c>
      <c r="D18" s="2" t="s">
        <v>128</v>
      </c>
      <c r="E18" s="1">
        <v>2</v>
      </c>
      <c r="F18" s="1">
        <v>2</v>
      </c>
      <c r="G18" s="1">
        <v>1</v>
      </c>
      <c r="H18" s="1">
        <v>1</v>
      </c>
      <c r="I18" s="1">
        <v>1</v>
      </c>
      <c r="J18" s="1">
        <v>1</v>
      </c>
      <c r="K18" s="1" t="s">
        <v>59</v>
      </c>
      <c r="L18" s="1">
        <v>1</v>
      </c>
      <c r="M18" s="1" t="s">
        <v>59</v>
      </c>
      <c r="N18" s="1">
        <v>2</v>
      </c>
      <c r="O18" s="1">
        <v>0</v>
      </c>
      <c r="P18" s="1" t="s">
        <v>59</v>
      </c>
      <c r="Q18" s="1">
        <v>1</v>
      </c>
      <c r="R18" s="1">
        <v>1</v>
      </c>
      <c r="S18" s="1">
        <v>1</v>
      </c>
      <c r="T18" s="1" t="s">
        <v>59</v>
      </c>
      <c r="U18" s="1">
        <v>2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0</v>
      </c>
      <c r="AD18" s="1">
        <v>0</v>
      </c>
      <c r="AE18" s="1">
        <v>1</v>
      </c>
      <c r="AF18" s="73">
        <v>24</v>
      </c>
      <c r="AG18" s="2">
        <v>2</v>
      </c>
    </row>
    <row r="19" spans="1:37" x14ac:dyDescent="0.25">
      <c r="A19" s="1">
        <v>14</v>
      </c>
      <c r="B19" s="106" t="s">
        <v>141</v>
      </c>
      <c r="C19" s="2">
        <v>2</v>
      </c>
      <c r="D19" s="2" t="s">
        <v>128</v>
      </c>
      <c r="E19" s="1">
        <v>3</v>
      </c>
      <c r="F19" s="1">
        <v>3</v>
      </c>
      <c r="G19" s="1">
        <v>2</v>
      </c>
      <c r="H19" s="1">
        <v>1</v>
      </c>
      <c r="I19" s="1">
        <v>1</v>
      </c>
      <c r="J19" s="1">
        <v>1</v>
      </c>
      <c r="K19" s="1">
        <v>1</v>
      </c>
      <c r="L19" s="1">
        <v>2</v>
      </c>
      <c r="M19" s="1">
        <v>1</v>
      </c>
      <c r="N19" s="1">
        <v>2</v>
      </c>
      <c r="O19" s="1">
        <v>2</v>
      </c>
      <c r="P19" s="1">
        <v>1</v>
      </c>
      <c r="Q19" s="1">
        <v>1</v>
      </c>
      <c r="R19" s="1">
        <v>0</v>
      </c>
      <c r="S19" s="1">
        <v>1</v>
      </c>
      <c r="T19" s="1" t="s">
        <v>59</v>
      </c>
      <c r="U19" s="1">
        <v>2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2</v>
      </c>
      <c r="AC19" s="1" t="s">
        <v>59</v>
      </c>
      <c r="AD19" s="1" t="s">
        <v>59</v>
      </c>
      <c r="AE19" s="1" t="s">
        <v>59</v>
      </c>
      <c r="AF19" s="73">
        <v>32</v>
      </c>
      <c r="AG19" s="2">
        <v>4</v>
      </c>
      <c r="AH19" s="87" t="s">
        <v>52</v>
      </c>
      <c r="AI19" s="88"/>
      <c r="AJ19" s="63" t="s">
        <v>51</v>
      </c>
      <c r="AK19" s="63" t="s">
        <v>50</v>
      </c>
    </row>
    <row r="20" spans="1:37" x14ac:dyDescent="0.25">
      <c r="A20" s="1">
        <v>15</v>
      </c>
      <c r="B20" s="106" t="s">
        <v>142</v>
      </c>
      <c r="C20" s="2">
        <v>1</v>
      </c>
      <c r="D20" s="2" t="s">
        <v>128</v>
      </c>
      <c r="E20" s="1">
        <v>3</v>
      </c>
      <c r="F20" s="1">
        <v>1</v>
      </c>
      <c r="G20" s="1">
        <v>2</v>
      </c>
      <c r="H20" s="1">
        <v>1</v>
      </c>
      <c r="I20" s="1">
        <v>1</v>
      </c>
      <c r="J20" s="1">
        <v>0</v>
      </c>
      <c r="K20" s="1">
        <v>1</v>
      </c>
      <c r="L20" s="1">
        <v>1</v>
      </c>
      <c r="M20" s="1">
        <v>0</v>
      </c>
      <c r="N20" s="1">
        <v>0</v>
      </c>
      <c r="O20" s="1">
        <v>1</v>
      </c>
      <c r="P20" s="1">
        <v>0</v>
      </c>
      <c r="Q20" s="1">
        <v>2</v>
      </c>
      <c r="R20" s="1">
        <v>1</v>
      </c>
      <c r="S20" s="1" t="s">
        <v>59</v>
      </c>
      <c r="T20" s="1">
        <v>1</v>
      </c>
      <c r="U20" s="1">
        <v>2</v>
      </c>
      <c r="V20" s="1">
        <v>2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 t="s">
        <v>59</v>
      </c>
      <c r="AF20" s="73">
        <v>27</v>
      </c>
      <c r="AG20" s="2">
        <v>3</v>
      </c>
      <c r="AH20" s="91" t="s">
        <v>45</v>
      </c>
      <c r="AI20" s="92"/>
      <c r="AJ20" s="69">
        <f>COUNTIF(AF6:AF25,"&gt;=85")</f>
        <v>0</v>
      </c>
      <c r="AK20" s="69">
        <f>AJ20/AH1*100</f>
        <v>0</v>
      </c>
    </row>
    <row r="21" spans="1:37" x14ac:dyDescent="0.25">
      <c r="A21" s="1">
        <v>16</v>
      </c>
      <c r="B21" s="106" t="s">
        <v>143</v>
      </c>
      <c r="C21" s="2">
        <v>1</v>
      </c>
      <c r="D21" s="2" t="s">
        <v>128</v>
      </c>
      <c r="E21" s="1">
        <v>1</v>
      </c>
      <c r="F21" s="1">
        <v>1</v>
      </c>
      <c r="G21" s="1">
        <v>0</v>
      </c>
      <c r="H21" s="1">
        <v>1</v>
      </c>
      <c r="I21" s="1">
        <v>0</v>
      </c>
      <c r="J21" s="1">
        <v>0</v>
      </c>
      <c r="K21" s="1">
        <v>1</v>
      </c>
      <c r="L21" s="1">
        <v>1</v>
      </c>
      <c r="M21" s="1">
        <v>1</v>
      </c>
      <c r="N21" s="1">
        <v>2</v>
      </c>
      <c r="O21" s="1">
        <v>1</v>
      </c>
      <c r="P21" s="1">
        <v>2</v>
      </c>
      <c r="Q21" s="1">
        <v>2</v>
      </c>
      <c r="R21" s="1">
        <v>2</v>
      </c>
      <c r="S21" s="1">
        <v>1</v>
      </c>
      <c r="T21" s="1">
        <v>1</v>
      </c>
      <c r="U21" s="1" t="s">
        <v>59</v>
      </c>
      <c r="V21" s="1" t="s">
        <v>59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73">
        <v>26</v>
      </c>
      <c r="AG21" s="2">
        <v>3</v>
      </c>
      <c r="AH21" s="91" t="s">
        <v>46</v>
      </c>
      <c r="AI21" s="93"/>
      <c r="AJ21" s="69">
        <f>COUNTIF(AF6:AF25,"&gt;=75")-AJ20</f>
        <v>0</v>
      </c>
      <c r="AK21" s="69">
        <f>AJ21/AH1*100</f>
        <v>0</v>
      </c>
    </row>
    <row r="22" spans="1:37" x14ac:dyDescent="0.25">
      <c r="A22" s="1">
        <v>17</v>
      </c>
      <c r="B22" s="106" t="s">
        <v>144</v>
      </c>
      <c r="C22" s="2">
        <v>2</v>
      </c>
      <c r="D22" s="2" t="s">
        <v>128</v>
      </c>
      <c r="E22" s="1">
        <v>2</v>
      </c>
      <c r="F22" s="1">
        <v>2</v>
      </c>
      <c r="G22" s="1">
        <v>1</v>
      </c>
      <c r="H22" s="1">
        <v>1</v>
      </c>
      <c r="I22" s="1">
        <v>0</v>
      </c>
      <c r="J22" s="1">
        <v>0</v>
      </c>
      <c r="K22" s="1">
        <v>1</v>
      </c>
      <c r="L22" s="1">
        <v>2</v>
      </c>
      <c r="M22" s="1">
        <v>1</v>
      </c>
      <c r="N22" s="1">
        <v>2</v>
      </c>
      <c r="O22" s="1">
        <v>1</v>
      </c>
      <c r="P22" s="1">
        <v>2</v>
      </c>
      <c r="Q22" s="1" t="s">
        <v>59</v>
      </c>
      <c r="R22" s="1">
        <v>1</v>
      </c>
      <c r="S22" s="1">
        <v>0</v>
      </c>
      <c r="T22" s="1">
        <v>1</v>
      </c>
      <c r="U22" s="1">
        <v>2</v>
      </c>
      <c r="V22" s="1">
        <v>2</v>
      </c>
      <c r="W22" s="1">
        <v>1</v>
      </c>
      <c r="X22" s="1" t="s">
        <v>59</v>
      </c>
      <c r="Y22" s="1">
        <v>1</v>
      </c>
      <c r="Z22" s="1">
        <v>1</v>
      </c>
      <c r="AA22" s="1">
        <v>1</v>
      </c>
      <c r="AB22" s="1">
        <v>1</v>
      </c>
      <c r="AC22" s="1" t="s">
        <v>59</v>
      </c>
      <c r="AD22" s="1" t="s">
        <v>59</v>
      </c>
      <c r="AE22" s="1">
        <v>1</v>
      </c>
      <c r="AF22" s="73">
        <v>27</v>
      </c>
      <c r="AG22" s="2">
        <v>3</v>
      </c>
      <c r="AH22" s="91" t="s">
        <v>47</v>
      </c>
      <c r="AI22" s="92"/>
      <c r="AJ22" s="69">
        <f>COUNTIF(AF6:AF25,"&gt;=65")-AJ21-AJ20</f>
        <v>0</v>
      </c>
      <c r="AK22" s="69">
        <f>AJ22/AH1*100</f>
        <v>0</v>
      </c>
    </row>
    <row r="23" spans="1:37" x14ac:dyDescent="0.25">
      <c r="A23" s="1">
        <v>18</v>
      </c>
      <c r="B23" s="106" t="s">
        <v>145</v>
      </c>
      <c r="C23" s="2">
        <v>1</v>
      </c>
      <c r="D23" s="2" t="s">
        <v>128</v>
      </c>
      <c r="E23" s="1">
        <v>2</v>
      </c>
      <c r="F23" s="1">
        <v>2</v>
      </c>
      <c r="G23" s="1">
        <v>2</v>
      </c>
      <c r="H23" s="1">
        <v>1</v>
      </c>
      <c r="I23" s="1" t="s">
        <v>59</v>
      </c>
      <c r="J23" s="1" t="s">
        <v>59</v>
      </c>
      <c r="K23" s="1">
        <v>1</v>
      </c>
      <c r="L23" s="1">
        <v>0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 t="s">
        <v>59</v>
      </c>
      <c r="T23" s="1">
        <v>1</v>
      </c>
      <c r="U23" s="1">
        <v>2</v>
      </c>
      <c r="V23" s="1">
        <v>2</v>
      </c>
      <c r="W23" s="1">
        <v>1</v>
      </c>
      <c r="X23" s="1" t="s">
        <v>59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73">
        <v>27</v>
      </c>
      <c r="AG23" s="2">
        <v>3</v>
      </c>
      <c r="AH23" s="91" t="s">
        <v>48</v>
      </c>
      <c r="AI23" s="92"/>
      <c r="AJ23" s="69">
        <f>COUNTIF(AF6:AF25,"&gt;=50")-AJ22-AJ21-AJ20</f>
        <v>0</v>
      </c>
      <c r="AK23" s="69">
        <f>AJ23/AH1*100</f>
        <v>0</v>
      </c>
    </row>
    <row r="24" spans="1:37" x14ac:dyDescent="0.25">
      <c r="A24" s="1">
        <v>19</v>
      </c>
      <c r="B24" s="106" t="s">
        <v>146</v>
      </c>
      <c r="C24" s="2">
        <v>2</v>
      </c>
      <c r="D24" s="2" t="s">
        <v>128</v>
      </c>
      <c r="E24" s="1">
        <v>0</v>
      </c>
      <c r="F24" s="1">
        <v>1</v>
      </c>
      <c r="G24" s="1">
        <v>1</v>
      </c>
      <c r="H24" s="1">
        <v>1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1</v>
      </c>
      <c r="O24" s="1">
        <v>2</v>
      </c>
      <c r="P24" s="1">
        <v>2</v>
      </c>
      <c r="Q24" s="1">
        <v>1</v>
      </c>
      <c r="R24" s="1">
        <v>2</v>
      </c>
      <c r="S24" s="1" t="s">
        <v>59</v>
      </c>
      <c r="T24" s="1">
        <v>1</v>
      </c>
      <c r="U24" s="1">
        <v>2</v>
      </c>
      <c r="V24" s="1">
        <v>2</v>
      </c>
      <c r="W24" s="1">
        <v>1</v>
      </c>
      <c r="X24" s="1" t="s">
        <v>59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73">
        <v>28</v>
      </c>
      <c r="AG24" s="2">
        <v>3</v>
      </c>
      <c r="AH24" s="91" t="s">
        <v>49</v>
      </c>
      <c r="AI24" s="92"/>
      <c r="AJ24" s="69">
        <f>COUNTIF(AF6:AF25,"&lt;50")</f>
        <v>20</v>
      </c>
      <c r="AK24" s="69">
        <f>AJ24/AH1*100</f>
        <v>60.606060606060609</v>
      </c>
    </row>
    <row r="25" spans="1:37" x14ac:dyDescent="0.25">
      <c r="A25" s="1">
        <v>20</v>
      </c>
      <c r="B25" s="106" t="s">
        <v>147</v>
      </c>
      <c r="C25" s="2">
        <v>2</v>
      </c>
      <c r="D25" s="2" t="s">
        <v>128</v>
      </c>
      <c r="E25" s="1">
        <v>3</v>
      </c>
      <c r="F25" s="1">
        <v>2</v>
      </c>
      <c r="G25" s="1">
        <v>1</v>
      </c>
      <c r="H25" s="1">
        <v>1</v>
      </c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1">
        <v>2</v>
      </c>
      <c r="R25" s="1">
        <v>1</v>
      </c>
      <c r="S25" s="1" t="s">
        <v>59</v>
      </c>
      <c r="T25" s="1">
        <v>1</v>
      </c>
      <c r="U25" s="1">
        <v>2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73">
        <v>26</v>
      </c>
      <c r="AG25" s="2">
        <v>3</v>
      </c>
    </row>
    <row r="26" spans="1:37" x14ac:dyDescent="0.25">
      <c r="A26" s="1"/>
      <c r="B26" s="1"/>
      <c r="C26" s="2"/>
      <c r="D26" s="2"/>
      <c r="E26" s="7">
        <f>AVERAGE(E6:E25)/E1*100</f>
        <v>48.75</v>
      </c>
      <c r="F26" s="7">
        <f>AVERAGE(F6:F25)/F1*100</f>
        <v>58.333333333333336</v>
      </c>
      <c r="G26" s="7">
        <f>AVERAGE(G6:G25)/G1*100</f>
        <v>60.526315789473685</v>
      </c>
      <c r="H26" s="7">
        <f>AVERAGE(H6:H25)/H1*100</f>
        <v>31.578947368421051</v>
      </c>
      <c r="I26" s="7">
        <f>AVERAGE(I6:I25)/I1*100</f>
        <v>18.518518518518519</v>
      </c>
      <c r="J26" s="7">
        <f>AVERAGE(J6:J25)/J1*100</f>
        <v>12.962962962962962</v>
      </c>
      <c r="K26" s="7">
        <f>AVERAGE(K6:K25)/K1*100</f>
        <v>93.75</v>
      </c>
      <c r="L26" s="7">
        <f>AVERAGE(L6:L25)/L1*100</f>
        <v>46.666666666666664</v>
      </c>
      <c r="M26" s="7">
        <f>AVERAGE(M6:M25)/M1*100</f>
        <v>88.888888888888886</v>
      </c>
      <c r="N26" s="7">
        <f>AVERAGE(N6:N25)/N1*100</f>
        <v>47.368421052631575</v>
      </c>
      <c r="O26" s="7">
        <f>AVERAGE(O6:O25)/O1*100</f>
        <v>72.5</v>
      </c>
      <c r="P26" s="7">
        <f>AVERAGE(P6:P25)/P1*100</f>
        <v>63.888888888888886</v>
      </c>
      <c r="Q26" s="7">
        <f>AVERAGE(Q6:Q25)/Q1*100</f>
        <v>71.05263157894737</v>
      </c>
      <c r="R26" s="7">
        <f>AVERAGE(R6:R25)/R1*100</f>
        <v>60</v>
      </c>
      <c r="S26" s="7">
        <f>AVERAGE(S6:S25)/S1*100</f>
        <v>91.666666666666657</v>
      </c>
      <c r="T26" s="7">
        <f>AVERAGE(T6:T25)/T1*100</f>
        <v>100</v>
      </c>
      <c r="U26" s="7">
        <f>AVERAGE(U6:U25)/U1*100</f>
        <v>97.222222222222214</v>
      </c>
      <c r="V26" s="7">
        <f>AVERAGE(V6:V25)/V1*100</f>
        <v>60.784313725490193</v>
      </c>
      <c r="W26" s="7">
        <f>AVERAGE(W6:W25)/W1*100</f>
        <v>94.444444444444443</v>
      </c>
      <c r="X26" s="7">
        <f>AVERAGE(X6:X25)/X1*100</f>
        <v>90.909090909090907</v>
      </c>
      <c r="Y26" s="7">
        <f>AVERAGE(Y6:Y25)/Y1*100</f>
        <v>100</v>
      </c>
      <c r="Z26" s="7">
        <f>AVERAGE(Z6:Z25)/Z1*100</f>
        <v>100</v>
      </c>
      <c r="AA26" s="7">
        <f>AVERAGE(AA6:AA25)/AA1*100</f>
        <v>100</v>
      </c>
      <c r="AB26" s="7">
        <f>AVERAGE(AB6:AB25)/AB1*100</f>
        <v>59.375</v>
      </c>
      <c r="AC26" s="7">
        <f>AVERAGE(AC6:AC25)/AC1*100</f>
        <v>80</v>
      </c>
      <c r="AD26" s="35">
        <f>AVERAGE(AD6:AD25)</f>
        <v>0.93333333333333335</v>
      </c>
      <c r="AE26" s="35">
        <f>AVERAGE(AE6:AE25)</f>
        <v>1</v>
      </c>
      <c r="AF26" s="35">
        <f>AVERAGE(AF6:AF25)</f>
        <v>26.6</v>
      </c>
      <c r="AH26" s="28"/>
      <c r="AI26" s="28"/>
      <c r="AJ26" s="28"/>
    </row>
    <row r="27" spans="1:37" s="28" customFormat="1" x14ac:dyDescent="0.25">
      <c r="C27" s="36"/>
      <c r="D27" s="36"/>
      <c r="AD27" s="37"/>
      <c r="AE27" s="36"/>
      <c r="AH27"/>
      <c r="AI27"/>
      <c r="AJ27"/>
    </row>
    <row r="28" spans="1:37" ht="322.5" customHeight="1" x14ac:dyDescent="0.25">
      <c r="E28" s="70" t="str">
        <f>'2'!B3</f>
        <v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F28" s="70" t="str">
        <f>'2'!B4</f>
        <v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G28" s="70" t="str">
        <f>'2'!B5</f>
        <v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H28" s="70" t="str">
        <f>'2'!B6</f>
        <v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I28" s="70" t="str">
        <f>'2'!B7</f>
        <v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J28" s="70" t="str">
        <f>'2'!B8</f>
        <v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K28" s="70" t="str">
        <f>'2'!B9</f>
        <v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L28" s="70" t="str">
        <f>'2'!B10</f>
        <v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M28" s="70" t="str">
        <f>'2'!B11</f>
        <v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N28" s="70" t="str">
        <f>'2'!B12</f>
        <v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v>
      </c>
      <c r="O28" s="70" t="str">
        <f>'2'!B13</f>
        <v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v>
      </c>
      <c r="P28" s="70" t="str">
        <f>'2'!B14</f>
        <v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v>
      </c>
      <c r="Q28" s="70" t="str">
        <f>'2'!B15</f>
        <v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R28" s="70" t="str">
        <f>'2'!B16</f>
        <v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S28" s="70" t="str">
        <f>'2'!B17</f>
        <v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T28" s="70" t="str">
        <f>'2'!B18</f>
        <v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U28" s="70" t="str">
        <f>'2'!B19</f>
        <v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v>
      </c>
      <c r="V28" s="70" t="str">
        <f>'2'!B20</f>
        <v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v>
      </c>
      <c r="W28" s="70" t="str">
        <f>'2'!B21</f>
        <v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v>
      </c>
      <c r="X28" s="70" t="str">
        <f>'2'!B22</f>
        <v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v>
      </c>
      <c r="Y28" s="70" t="str">
        <f>'2'!B23</f>
        <v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v>
      </c>
      <c r="Z28" s="70" t="str">
        <f>'2'!B24</f>
        <v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A28" s="70" t="str">
        <f>'2'!B25</f>
        <v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B28" s="70" t="str">
        <f>'2'!B26</f>
        <v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v>
      </c>
      <c r="AC28" s="70" t="str">
        <f>'2'!B27</f>
        <v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v>
      </c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  <row r="40" spans="3:4" x14ac:dyDescent="0.25">
      <c r="C40"/>
      <c r="D40"/>
    </row>
    <row r="41" spans="3:4" x14ac:dyDescent="0.25">
      <c r="C41"/>
      <c r="D41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/>
    </row>
  </sheetData>
  <mergeCells count="25"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</mergeCells>
  <conditionalFormatting sqref="E26:AC26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AG6:AG25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4" sqref="A4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4" t="s">
        <v>2</v>
      </c>
      <c r="B1" s="96" t="s">
        <v>19</v>
      </c>
      <c r="C1" s="98" t="s">
        <v>20</v>
      </c>
      <c r="D1" s="100" t="s">
        <v>42</v>
      </c>
      <c r="E1" s="101"/>
      <c r="F1" s="101"/>
      <c r="G1" s="101"/>
      <c r="H1" s="101"/>
      <c r="I1" s="101"/>
      <c r="J1" s="101"/>
      <c r="K1" s="101"/>
      <c r="L1" s="102"/>
      <c r="M1" s="16"/>
    </row>
    <row r="2" spans="1:13" s="17" customFormat="1" ht="106.5" customHeight="1" x14ac:dyDescent="0.2">
      <c r="A2" s="95"/>
      <c r="B2" s="97"/>
      <c r="C2" s="99"/>
      <c r="D2" s="52" t="s">
        <v>21</v>
      </c>
      <c r="E2" s="52" t="s">
        <v>22</v>
      </c>
      <c r="F2" s="52" t="s">
        <v>23</v>
      </c>
      <c r="G2" s="52" t="s">
        <v>24</v>
      </c>
      <c r="H2" s="53" t="s">
        <v>29</v>
      </c>
      <c r="I2" s="53" t="s">
        <v>30</v>
      </c>
      <c r="J2" s="58" t="s">
        <v>26</v>
      </c>
      <c r="K2" s="58" t="s">
        <v>25</v>
      </c>
      <c r="L2" s="58" t="s">
        <v>32</v>
      </c>
      <c r="M2" s="18"/>
    </row>
    <row r="3" spans="1:13" s="17" customFormat="1" ht="12.75" x14ac:dyDescent="0.2">
      <c r="A3" s="19" t="s">
        <v>56</v>
      </c>
      <c r="B3" s="20"/>
      <c r="C3" s="21">
        <f>'8А'!AJ1</f>
        <v>33</v>
      </c>
      <c r="D3" s="54">
        <f>'8А'!AK10</f>
        <v>0</v>
      </c>
      <c r="E3" s="54">
        <f>'8А'!AK9</f>
        <v>1</v>
      </c>
      <c r="F3" s="54">
        <f>'8А'!AK8</f>
        <v>13</v>
      </c>
      <c r="G3" s="54">
        <f>'8А'!AK7</f>
        <v>1</v>
      </c>
      <c r="H3" s="55">
        <f>'8А'!AL13</f>
        <v>42.424242424242422</v>
      </c>
      <c r="I3" s="55">
        <f>'8А'!AL14</f>
        <v>3.0303030303030303</v>
      </c>
      <c r="J3" s="59">
        <f>'8А'!AL15</f>
        <v>27.466666666666665</v>
      </c>
      <c r="K3" s="59">
        <f>'8А'!AL16</f>
        <v>3</v>
      </c>
      <c r="L3" s="59">
        <f>'8А'!AL17</f>
        <v>56.054421768707471</v>
      </c>
      <c r="M3" s="22"/>
    </row>
    <row r="4" spans="1:13" s="17" customFormat="1" ht="12.75" x14ac:dyDescent="0.2">
      <c r="A4" s="19" t="s">
        <v>57</v>
      </c>
      <c r="B4" s="23"/>
      <c r="C4" s="21">
        <f>'8Б'!AH1</f>
        <v>33</v>
      </c>
      <c r="D4" s="54">
        <f>'8Б'!AI10</f>
        <v>0</v>
      </c>
      <c r="E4" s="54">
        <f>'8Б'!AI9</f>
        <v>0</v>
      </c>
      <c r="F4" s="54">
        <f>'8Б'!AI8</f>
        <v>0</v>
      </c>
      <c r="G4" s="54">
        <f>'8Б'!AI7</f>
        <v>0</v>
      </c>
      <c r="H4" s="55">
        <f>'8А'!AL13</f>
        <v>42.424242424242422</v>
      </c>
      <c r="I4" s="55">
        <f>'8Б'!AJ14</f>
        <v>0</v>
      </c>
      <c r="J4" s="59">
        <f>'8Б'!AJ15</f>
        <v>0.93333333333333335</v>
      </c>
      <c r="K4" s="59">
        <f>'8Б'!AJ16</f>
        <v>1</v>
      </c>
      <c r="L4" s="59">
        <f>'8Б'!AJ17</f>
        <v>26.6</v>
      </c>
      <c r="M4" s="22"/>
    </row>
    <row r="5" spans="1:13" s="17" customFormat="1" ht="12.75" x14ac:dyDescent="0.2">
      <c r="A5" s="25" t="s">
        <v>55</v>
      </c>
      <c r="B5" s="26" t="s">
        <v>27</v>
      </c>
      <c r="C5" s="24">
        <f>SUM(C3:C4)</f>
        <v>66</v>
      </c>
      <c r="D5" s="56">
        <f>SUM(D3:D4)</f>
        <v>0</v>
      </c>
      <c r="E5" s="56">
        <f>SUM(E3:E4)</f>
        <v>1</v>
      </c>
      <c r="F5" s="56">
        <f>SUM(F3:F4)</f>
        <v>13</v>
      </c>
      <c r="G5" s="56">
        <f>SUM(G3:G4)</f>
        <v>1</v>
      </c>
      <c r="H5" s="57">
        <f>'1'!AH56</f>
        <v>22.727272727272727</v>
      </c>
      <c r="I5" s="57">
        <f>'1'!AH57</f>
        <v>3.7878787878787881</v>
      </c>
      <c r="J5" s="60">
        <f>'1'!AH58</f>
        <v>26.971428571428572</v>
      </c>
      <c r="K5" s="60">
        <f>'1'!AH59</f>
        <v>3</v>
      </c>
      <c r="L5" s="60">
        <f>'1'!AH60</f>
        <v>52.885154061624661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8А</vt:lpstr>
      <vt:lpstr>8Б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Пользователь</cp:lastModifiedBy>
  <dcterms:created xsi:type="dcterms:W3CDTF">2016-10-24T20:28:15Z</dcterms:created>
  <dcterms:modified xsi:type="dcterms:W3CDTF">2023-09-21T08:13:29Z</dcterms:modified>
</cp:coreProperties>
</file>