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tabRatio="608" activeTab="5"/>
  </bookViews>
  <sheets>
    <sheet name="1" sheetId="4" r:id="rId1"/>
    <sheet name="2" sheetId="5" r:id="rId2"/>
    <sheet name="уровни" sheetId="13" r:id="rId3"/>
    <sheet name="7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'1'!$E$3:$AC$18</definedName>
    <definedName name="_xlnm.Print_Area" localSheetId="0">'1'!$A$2:$AC$36</definedName>
  </definedNames>
  <calcPr calcId="124519"/>
</workbook>
</file>

<file path=xl/calcChain.xml><?xml version="1.0" encoding="utf-8"?>
<calcChain xmlns="http://schemas.openxmlformats.org/spreadsheetml/2006/main">
  <c r="Y18" i="4"/>
  <c r="Z18"/>
  <c r="Y21"/>
  <c r="Z21"/>
  <c r="Y23"/>
  <c r="Z23"/>
  <c r="Y24"/>
  <c r="Z24"/>
  <c r="Z22" l="1"/>
  <c r="Y22"/>
  <c r="O1" i="11"/>
  <c r="P1"/>
  <c r="AN2" s="1"/>
  <c r="H14" i="5" s="1"/>
  <c r="Q1" i="11"/>
  <c r="AO2" s="1"/>
  <c r="H15" i="5" s="1"/>
  <c r="R1" i="11"/>
  <c r="AP2" s="1"/>
  <c r="H16" i="5" s="1"/>
  <c r="S1" i="11"/>
  <c r="S25" s="1"/>
  <c r="T1"/>
  <c r="AR2" s="1"/>
  <c r="H18" i="5" s="1"/>
  <c r="U1" i="11"/>
  <c r="AS2" s="1"/>
  <c r="H19" i="5" s="1"/>
  <c r="V1" i="11"/>
  <c r="AT2" s="1"/>
  <c r="H20" i="5" s="1"/>
  <c r="W1" i="11"/>
  <c r="AU2" s="1"/>
  <c r="H21" i="5" s="1"/>
  <c r="X1" i="11"/>
  <c r="AV2" s="1"/>
  <c r="H22" i="5" s="1"/>
  <c r="AN4" i="11"/>
  <c r="AO4"/>
  <c r="AP4"/>
  <c r="AQ4"/>
  <c r="AR4"/>
  <c r="AS4"/>
  <c r="AT4"/>
  <c r="AU4"/>
  <c r="AV4"/>
  <c r="AN5"/>
  <c r="AO5"/>
  <c r="AP5"/>
  <c r="AQ5"/>
  <c r="AR5"/>
  <c r="AS5"/>
  <c r="AT5"/>
  <c r="AU5"/>
  <c r="AV5"/>
  <c r="AD7"/>
  <c r="X27"/>
  <c r="W27"/>
  <c r="V27"/>
  <c r="U27"/>
  <c r="T27"/>
  <c r="S27"/>
  <c r="R27"/>
  <c r="Q27"/>
  <c r="AB27" i="4"/>
  <c r="AC27" s="1"/>
  <c r="Q18"/>
  <c r="R18"/>
  <c r="S18"/>
  <c r="T18"/>
  <c r="U18"/>
  <c r="V18"/>
  <c r="W18"/>
  <c r="X18"/>
  <c r="Q21"/>
  <c r="I15" i="5" s="1"/>
  <c r="G15" s="1"/>
  <c r="R21" i="4"/>
  <c r="I16" i="5" s="1"/>
  <c r="G16" s="1"/>
  <c r="S21" i="4"/>
  <c r="I17" i="5" s="1"/>
  <c r="G17" s="1"/>
  <c r="T21" i="4"/>
  <c r="I18" i="5" s="1"/>
  <c r="G18" s="1"/>
  <c r="U21" i="4"/>
  <c r="I19" i="5" s="1"/>
  <c r="G19" s="1"/>
  <c r="V21" i="4"/>
  <c r="I20" i="5" s="1"/>
  <c r="G20" s="1"/>
  <c r="W21" i="4"/>
  <c r="I21" i="5" s="1"/>
  <c r="G21" s="1"/>
  <c r="X21" i="4"/>
  <c r="I22" i="5" s="1"/>
  <c r="G22" s="1"/>
  <c r="Q23" i="4"/>
  <c r="R23"/>
  <c r="S23"/>
  <c r="T23"/>
  <c r="U23"/>
  <c r="V23"/>
  <c r="W23"/>
  <c r="X23"/>
  <c r="Q24"/>
  <c r="R24"/>
  <c r="S24"/>
  <c r="T24"/>
  <c r="U24"/>
  <c r="V24"/>
  <c r="W24"/>
  <c r="X24"/>
  <c r="R25" i="11" l="1"/>
  <c r="V25"/>
  <c r="W25"/>
  <c r="AQ2"/>
  <c r="H17" i="5" s="1"/>
  <c r="AC6" i="4"/>
  <c r="AT3" i="11"/>
  <c r="U25"/>
  <c r="Q25"/>
  <c r="X25"/>
  <c r="T25"/>
  <c r="AP3"/>
  <c r="AU3"/>
  <c r="AS3"/>
  <c r="AO3"/>
  <c r="AV3"/>
  <c r="AR3"/>
  <c r="AN3"/>
  <c r="U22" i="4"/>
  <c r="Q22"/>
  <c r="V22"/>
  <c r="R22"/>
  <c r="W22"/>
  <c r="S22"/>
  <c r="X22"/>
  <c r="T22"/>
  <c r="P27" i="11"/>
  <c r="O27"/>
  <c r="N27"/>
  <c r="M27"/>
  <c r="L27"/>
  <c r="K27"/>
  <c r="J27"/>
  <c r="I27"/>
  <c r="H27"/>
  <c r="G27"/>
  <c r="F27"/>
  <c r="E27"/>
  <c r="AQ3" l="1"/>
  <c r="F21" i="4"/>
  <c r="I4" i="5" s="1"/>
  <c r="G4" s="1"/>
  <c r="G21" i="4"/>
  <c r="I5" i="5" s="1"/>
  <c r="G5" s="1"/>
  <c r="H21" i="4"/>
  <c r="I6" i="5" s="1"/>
  <c r="G6" s="1"/>
  <c r="I21" i="4"/>
  <c r="I7" i="5" s="1"/>
  <c r="G7" s="1"/>
  <c r="J21" i="4"/>
  <c r="I8" i="5" s="1"/>
  <c r="G8" s="1"/>
  <c r="K21" i="4"/>
  <c r="I9" i="5" s="1"/>
  <c r="G9" s="1"/>
  <c r="L21" i="4"/>
  <c r="I10" i="5" s="1"/>
  <c r="G10" s="1"/>
  <c r="M21" i="4"/>
  <c r="I11" i="5" s="1"/>
  <c r="G11" s="1"/>
  <c r="N21" i="4"/>
  <c r="I12" i="5" s="1"/>
  <c r="G12" s="1"/>
  <c r="O21" i="4"/>
  <c r="I13" i="5" s="1"/>
  <c r="G13" s="1"/>
  <c r="P21" i="4"/>
  <c r="I14" i="5" s="1"/>
  <c r="G14" s="1"/>
  <c r="E21" i="4"/>
  <c r="I3" i="5" s="1"/>
  <c r="G3" s="1"/>
  <c r="AE16" i="11"/>
  <c r="K3" i="6" s="1"/>
  <c r="AE15" i="11"/>
  <c r="J3" i="6" s="1"/>
  <c r="AD10" i="11"/>
  <c r="AE10" s="1"/>
  <c r="AD9"/>
  <c r="AD8"/>
  <c r="F3" i="6" s="1"/>
  <c r="AE7" i="11"/>
  <c r="AM5"/>
  <c r="AL5"/>
  <c r="AK5"/>
  <c r="AJ5"/>
  <c r="AI5"/>
  <c r="AH5"/>
  <c r="AG5"/>
  <c r="AF5"/>
  <c r="AE5"/>
  <c r="AD5"/>
  <c r="AC5"/>
  <c r="AM4"/>
  <c r="AL4"/>
  <c r="AK4"/>
  <c r="AJ4"/>
  <c r="AI4"/>
  <c r="AH4"/>
  <c r="AG4"/>
  <c r="AF4"/>
  <c r="AE4"/>
  <c r="AD4"/>
  <c r="AC4"/>
  <c r="AM2"/>
  <c r="H13" i="5" s="1"/>
  <c r="AL2" i="11"/>
  <c r="H12" i="5" s="1"/>
  <c r="AK2" i="11"/>
  <c r="H11" i="5" s="1"/>
  <c r="AJ2" i="11"/>
  <c r="H10" i="5" s="1"/>
  <c r="AI2" i="11"/>
  <c r="H9" i="5" s="1"/>
  <c r="AH2" i="11"/>
  <c r="H8" i="5" s="1"/>
  <c r="AG2" i="11"/>
  <c r="H7" i="5" s="1"/>
  <c r="AF2" i="11"/>
  <c r="H6" i="5" s="1"/>
  <c r="AE2" i="11"/>
  <c r="H5" i="5" s="1"/>
  <c r="AD2" i="11"/>
  <c r="H4" i="5" s="1"/>
  <c r="AC2" i="11"/>
  <c r="H3" i="5" s="1"/>
  <c r="Z25" i="11"/>
  <c r="Y25"/>
  <c r="P25"/>
  <c r="O25"/>
  <c r="N25"/>
  <c r="M25"/>
  <c r="L25"/>
  <c r="K25"/>
  <c r="J25"/>
  <c r="I25"/>
  <c r="H25"/>
  <c r="G25"/>
  <c r="F25"/>
  <c r="E25"/>
  <c r="AA6"/>
  <c r="F23" i="4"/>
  <c r="G23"/>
  <c r="H23"/>
  <c r="I23"/>
  <c r="J23"/>
  <c r="K23"/>
  <c r="L23"/>
  <c r="M23"/>
  <c r="N23"/>
  <c r="O23"/>
  <c r="P23"/>
  <c r="E23"/>
  <c r="AB18"/>
  <c r="AA18"/>
  <c r="AA8" i="11" l="1"/>
  <c r="AA12"/>
  <c r="AA20"/>
  <c r="AA24"/>
  <c r="AA9"/>
  <c r="AA13"/>
  <c r="AA17"/>
  <c r="AA21"/>
  <c r="AA10"/>
  <c r="AA14"/>
  <c r="AA18"/>
  <c r="AA22"/>
  <c r="AA7"/>
  <c r="AA11"/>
  <c r="AA15"/>
  <c r="AA19"/>
  <c r="AA23"/>
  <c r="AA16"/>
  <c r="AE3"/>
  <c r="AI3"/>
  <c r="AM3"/>
  <c r="AF3"/>
  <c r="AJ3"/>
  <c r="AC3"/>
  <c r="AG3"/>
  <c r="AK3"/>
  <c r="AE14"/>
  <c r="I3" i="6" s="1"/>
  <c r="AD3" i="11"/>
  <c r="AH3"/>
  <c r="AL3"/>
  <c r="AE13"/>
  <c r="D3" i="6"/>
  <c r="E3"/>
  <c r="G3"/>
  <c r="AE8" i="11"/>
  <c r="AE9"/>
  <c r="AC36" i="4"/>
  <c r="K4" i="6" s="1"/>
  <c r="AC35" i="4"/>
  <c r="J4" i="6" s="1"/>
  <c r="AB30" i="4"/>
  <c r="AC30" s="1"/>
  <c r="AB29"/>
  <c r="AB28"/>
  <c r="AC28" s="1"/>
  <c r="H3" i="6" l="1"/>
  <c r="AE20" i="11"/>
  <c r="AE24"/>
  <c r="AF24" s="1"/>
  <c r="AE12"/>
  <c r="AE17"/>
  <c r="L3" i="6" s="1"/>
  <c r="AA25" i="11"/>
  <c r="AC34" i="4"/>
  <c r="I4" i="6" s="1"/>
  <c r="C4"/>
  <c r="AC29" i="4"/>
  <c r="AC33"/>
  <c r="H4" i="6" s="1"/>
  <c r="G4"/>
  <c r="F4"/>
  <c r="D4"/>
  <c r="E4"/>
  <c r="AE21" i="11" l="1"/>
  <c r="AF20"/>
  <c r="F24" i="4"/>
  <c r="G24"/>
  <c r="H24"/>
  <c r="I24"/>
  <c r="J24"/>
  <c r="K24"/>
  <c r="L24"/>
  <c r="M24"/>
  <c r="N24"/>
  <c r="O24"/>
  <c r="P24"/>
  <c r="E24"/>
  <c r="F18"/>
  <c r="G18"/>
  <c r="H18"/>
  <c r="I18"/>
  <c r="J18"/>
  <c r="K18"/>
  <c r="L18"/>
  <c r="M18"/>
  <c r="N18"/>
  <c r="O18"/>
  <c r="P18"/>
  <c r="E18"/>
  <c r="AE22" i="11" l="1"/>
  <c r="AF21"/>
  <c r="AC7" i="4"/>
  <c r="AC9"/>
  <c r="AC11"/>
  <c r="AC13"/>
  <c r="AC15"/>
  <c r="AC17"/>
  <c r="AC8"/>
  <c r="AC10"/>
  <c r="AC12"/>
  <c r="AC14"/>
  <c r="AC16"/>
  <c r="M22"/>
  <c r="I22"/>
  <c r="E22"/>
  <c r="P22"/>
  <c r="L22"/>
  <c r="H22"/>
  <c r="O22"/>
  <c r="K22"/>
  <c r="G22"/>
  <c r="N22"/>
  <c r="J22"/>
  <c r="F22"/>
  <c r="AC32" l="1"/>
  <c r="AE23" i="11"/>
  <c r="AF23" s="1"/>
  <c r="AF22"/>
  <c r="J37" i="4"/>
  <c r="K37" s="1"/>
  <c r="J33"/>
  <c r="K33" s="1"/>
  <c r="AC18"/>
  <c r="AC37"/>
  <c r="L4" i="6" s="1"/>
  <c r="J34" i="4" l="1"/>
  <c r="K34" l="1"/>
  <c r="J35"/>
  <c r="K35" l="1"/>
  <c r="J36"/>
  <c r="K36" s="1"/>
</calcChain>
</file>

<file path=xl/sharedStrings.xml><?xml version="1.0" encoding="utf-8"?>
<sst xmlns="http://schemas.openxmlformats.org/spreadsheetml/2006/main" count="307" uniqueCount="90">
  <si>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</si>
  <si>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</si>
  <si>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</si>
  <si>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</si>
  <si>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</si>
  <si>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</si>
  <si>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</si>
  <si>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</si>
  <si>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</si>
  <si>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</si>
  <si>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</si>
  <si>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</si>
  <si>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</si>
  <si>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</si>
  <si>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</si>
  <si>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</si>
  <si>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</si>
  <si>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</si>
  <si>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</si>
  <si>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</si>
  <si>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</si>
  <si>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</si>
  <si>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</si>
  <si>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</si>
  <si>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</si>
  <si>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</si>
  <si>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</si>
  <si>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</si>
  <si>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</si>
  <si>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</si>
  <si>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</si>
  <si>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</si>
  <si>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</si>
  <si>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</si>
  <si>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</si>
  <si>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</si>
  <si>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</si>
  <si>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</si>
  <si>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</si>
  <si>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</si>
  <si>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</si>
  <si>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</si>
  <si>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</si>
  <si>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</si>
  <si>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</si>
  <si>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</si>
  <si>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</si>
  <si>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</si>
  <si>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</si>
  <si>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</si>
  <si>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</si>
  <si>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</si>
  <si>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</si>
  <si>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</si>
  <si>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</si>
  <si>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</si>
  <si>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Аткина Полина</t>
  </si>
  <si>
    <t>Ачапкин Денис</t>
  </si>
  <si>
    <t>Винокурова Анастасия</t>
  </si>
  <si>
    <t>Землянова Валерия</t>
  </si>
  <si>
    <t>Крикунов Артур</t>
  </si>
  <si>
    <t>Леонова Диана</t>
  </si>
  <si>
    <t>Мухтулов Денис</t>
  </si>
  <si>
    <t>Сорокина Мария</t>
  </si>
  <si>
    <t>Хайров Тимур</t>
  </si>
  <si>
    <t>Цедина Василиса</t>
  </si>
  <si>
    <t>Магамедалиев Магомед</t>
  </si>
  <si>
    <t>Бабахов Даниил</t>
  </si>
  <si>
    <t>X</t>
  </si>
  <si>
    <t>7Б</t>
  </si>
  <si>
    <t>1.1. Освоение Земли человеком. Мировой океан и его части. Географическое положение и природа материков Земли.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</si>
  <si>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1.2.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</si>
  <si>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1.3.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t>
  </si>
  <si>
    <t>2.1.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t>
  </si>
  <si>
    <t>2.2.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t>
  </si>
  <si>
    <t>2.3.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объекты; сопоставление географической информации. Умения различать изученные географические объекты, сравнивать географические объекты на основе известных характерных свойств. Способность использовать знания о географических законах и закономерностях</t>
  </si>
  <si>
    <t>3.1. Атмосфера и климаты Земли. Географическая оболочка.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</t>
  </si>
  <si>
    <t xml:space="preserve">3.2. Атмосфера и климаты Земли. Географическая оболочка </t>
  </si>
  <si>
    <t>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Умение использовать источники географической информации для решения различных задач</t>
  </si>
  <si>
    <t>4.1.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t>
  </si>
  <si>
    <t>4.2.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t>
  </si>
  <si>
    <t xml:space="preserve">5.1.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t>
  </si>
  <si>
    <t xml:space="preserve">5.2.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t>
  </si>
  <si>
    <t>6.1.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t>
  </si>
  <si>
    <t>6.2.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t>
  </si>
  <si>
    <t xml:space="preserve"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t>
  </si>
  <si>
    <t>7.1.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</si>
  <si>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7.2.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</si>
  <si>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8.1.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</si>
  <si>
    <t>8.2.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</si>
</sst>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14" fillId="0" borderId="9" xfId="0" applyFont="1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8E-2"/>
                  <c:y val="4.1779497353170185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'1'!$E$33:$I$37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'1'!$K$33:$K$37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4.5454545454545459</c:v>
                </c:pt>
                <c:pt idx="4">
                  <c:v>4.5454545454545459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'7Б'!$AC$20:$AD$24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18.181818181818183</c:v>
                </c:pt>
                <c:pt idx="4">
                  <c:v>39.393939393939391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33.333333333333329</c:v>
                </c:pt>
                <c:pt idx="1">
                  <c:v>8.3333333333333321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box"/>
        <c:axId val="82839040"/>
        <c:axId val="82840576"/>
        <c:axId val="0"/>
      </c:bar3DChart>
      <c:catAx>
        <c:axId val="8283904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2840576"/>
        <c:crosses val="autoZero"/>
        <c:auto val="1"/>
        <c:lblAlgn val="ctr"/>
        <c:lblOffset val="100"/>
      </c:catAx>
      <c:valAx>
        <c:axId val="8284057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28390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1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3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29.186602870813395</c:v>
                </c:pt>
                <c:pt idx="1">
                  <c:v>46.212121212121211</c:v>
                </c:pt>
              </c:numCache>
            </c:numRef>
          </c:val>
        </c:ser>
        <c:shape val="box"/>
        <c:axId val="82886016"/>
        <c:axId val="82891904"/>
        <c:axId val="0"/>
      </c:bar3DChart>
      <c:catAx>
        <c:axId val="8288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2891904"/>
        <c:crosses val="autoZero"/>
        <c:auto val="1"/>
        <c:lblAlgn val="ctr"/>
        <c:lblOffset val="100"/>
      </c:catAx>
      <c:valAx>
        <c:axId val="8289190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2886016"/>
        <c:crosses val="autoZero"/>
        <c:crossBetween val="between"/>
      </c:valAx>
    </c:plotArea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'1'!$E$4:$Z$4</c:f>
              <c:numCache>
                <c:formatCode>General</c:formatCode>
                <c:ptCount val="22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20.83</c:v>
                </c:pt>
                <c:pt idx="1">
                  <c:v>58.33</c:v>
                </c:pt>
                <c:pt idx="2">
                  <c:v>25</c:v>
                </c:pt>
                <c:pt idx="3">
                  <c:v>62.5</c:v>
                </c:pt>
                <c:pt idx="4">
                  <c:v>83.33</c:v>
                </c:pt>
                <c:pt idx="5">
                  <c:v>83.33</c:v>
                </c:pt>
                <c:pt idx="6">
                  <c:v>16.670000000000002</c:v>
                </c:pt>
                <c:pt idx="7">
                  <c:v>20.83</c:v>
                </c:pt>
                <c:pt idx="8">
                  <c:v>0</c:v>
                </c:pt>
                <c:pt idx="9">
                  <c:v>66.67</c:v>
                </c:pt>
                <c:pt idx="10">
                  <c:v>66.67</c:v>
                </c:pt>
                <c:pt idx="11">
                  <c:v>83.33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16.670000000000002</c:v>
                </c:pt>
                <c:pt idx="16">
                  <c:v>83.33</c:v>
                </c:pt>
                <c:pt idx="17">
                  <c:v>33.33</c:v>
                </c:pt>
                <c:pt idx="18">
                  <c:v>33.33</c:v>
                </c:pt>
                <c:pt idx="19">
                  <c:v>8.33</c:v>
                </c:pt>
              </c:numCache>
            </c:numRef>
          </c:val>
        </c:ser>
        <c:marker val="1"/>
        <c:axId val="84435712"/>
        <c:axId val="84437248"/>
      </c:lineChart>
      <c:catAx>
        <c:axId val="84435712"/>
        <c:scaling>
          <c:orientation val="minMax"/>
        </c:scaling>
        <c:axPos val="b"/>
        <c:majorGridlines/>
        <c:numFmt formatCode="General" sourceLinked="1"/>
        <c:tickLblPos val="nextTo"/>
        <c:crossAx val="84437248"/>
        <c:crosses val="autoZero"/>
        <c:auto val="1"/>
        <c:lblAlgn val="ctr"/>
        <c:lblOffset val="100"/>
      </c:catAx>
      <c:valAx>
        <c:axId val="84437248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84435712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37"/>
  <sheetViews>
    <sheetView zoomScale="85" zoomScaleNormal="85" workbookViewId="0">
      <selection activeCell="Y6" sqref="Y6:AA16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6" width="4" customWidth="1"/>
    <col min="27" max="27" width="7.5703125" style="29" customWidth="1"/>
    <col min="28" max="28" width="8.7109375" style="3" bestFit="1" customWidth="1"/>
  </cols>
  <sheetData>
    <row r="1" spans="1:29" ht="15.75" thickBot="1">
      <c r="D1" s="30" t="s">
        <v>35</v>
      </c>
      <c r="E1" s="73">
        <v>2</v>
      </c>
      <c r="F1" s="74">
        <v>2</v>
      </c>
      <c r="G1" s="74">
        <v>2</v>
      </c>
      <c r="H1" s="74">
        <v>2</v>
      </c>
      <c r="I1" s="74">
        <v>2</v>
      </c>
      <c r="J1" s="74">
        <v>2</v>
      </c>
      <c r="K1" s="74">
        <v>2</v>
      </c>
      <c r="L1" s="74">
        <v>2</v>
      </c>
      <c r="M1" s="74">
        <v>2</v>
      </c>
      <c r="N1" s="74">
        <v>1</v>
      </c>
      <c r="O1" s="74">
        <v>2</v>
      </c>
      <c r="P1" s="74">
        <v>2</v>
      </c>
      <c r="Q1" s="74">
        <v>3</v>
      </c>
      <c r="R1" s="74">
        <v>1</v>
      </c>
      <c r="S1" s="74">
        <v>1</v>
      </c>
      <c r="T1" s="74">
        <v>1</v>
      </c>
      <c r="U1" s="74">
        <v>2</v>
      </c>
      <c r="V1" s="74">
        <v>1</v>
      </c>
      <c r="W1" s="74">
        <v>1</v>
      </c>
      <c r="X1" s="74">
        <v>2</v>
      </c>
      <c r="Y1" s="4"/>
      <c r="Z1" s="4"/>
      <c r="AC1" s="5">
        <v>33</v>
      </c>
    </row>
    <row r="3" spans="1:29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81" t="s">
        <v>4</v>
      </c>
      <c r="AB3" s="81" t="s">
        <v>5</v>
      </c>
      <c r="AC3" s="75" t="s">
        <v>7</v>
      </c>
    </row>
    <row r="4" spans="1:29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2"/>
      <c r="AB4" s="82"/>
      <c r="AC4" s="76"/>
    </row>
    <row r="5" spans="1:29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24</v>
      </c>
      <c r="Z5" s="2">
        <v>25</v>
      </c>
      <c r="AA5" s="83"/>
      <c r="AB5" s="83"/>
      <c r="AC5" s="77"/>
    </row>
    <row r="6" spans="1:29">
      <c r="A6" s="1">
        <v>1</v>
      </c>
      <c r="B6" s="1" t="s">
        <v>56</v>
      </c>
      <c r="C6" s="2">
        <v>1</v>
      </c>
      <c r="D6" s="2">
        <v>7</v>
      </c>
      <c r="E6" s="72">
        <v>1</v>
      </c>
      <c r="F6" s="72">
        <v>0</v>
      </c>
      <c r="G6" s="72">
        <v>0</v>
      </c>
      <c r="H6" s="72">
        <v>2</v>
      </c>
      <c r="I6" s="72">
        <v>2</v>
      </c>
      <c r="J6" s="72">
        <v>2</v>
      </c>
      <c r="K6" s="72">
        <v>0</v>
      </c>
      <c r="L6" s="72">
        <v>1</v>
      </c>
      <c r="M6" s="72" t="s">
        <v>68</v>
      </c>
      <c r="N6" s="72">
        <v>1</v>
      </c>
      <c r="O6" s="72">
        <v>2</v>
      </c>
      <c r="P6" s="72">
        <v>2</v>
      </c>
      <c r="Q6" s="72">
        <v>1</v>
      </c>
      <c r="R6" s="72" t="s">
        <v>68</v>
      </c>
      <c r="S6" s="72" t="s">
        <v>68</v>
      </c>
      <c r="T6" s="72" t="s">
        <v>68</v>
      </c>
      <c r="U6" s="72">
        <v>2</v>
      </c>
      <c r="V6" s="72">
        <v>1</v>
      </c>
      <c r="W6" s="72" t="s">
        <v>68</v>
      </c>
      <c r="X6" s="72">
        <v>1</v>
      </c>
      <c r="Y6" s="1"/>
      <c r="Z6" s="1"/>
      <c r="AA6" s="72">
        <v>18</v>
      </c>
      <c r="AB6" s="72">
        <v>3</v>
      </c>
      <c r="AC6" s="6">
        <f>AA6/$AC$1*100</f>
        <v>54.54545454545454</v>
      </c>
    </row>
    <row r="7" spans="1:29">
      <c r="A7" s="1">
        <v>2</v>
      </c>
      <c r="B7" s="1" t="s">
        <v>57</v>
      </c>
      <c r="C7" s="2">
        <v>1</v>
      </c>
      <c r="D7" s="2">
        <v>7</v>
      </c>
      <c r="E7" s="72">
        <v>0</v>
      </c>
      <c r="F7" s="72" t="s">
        <v>68</v>
      </c>
      <c r="G7" s="72" t="s">
        <v>68</v>
      </c>
      <c r="H7" s="72">
        <v>2</v>
      </c>
      <c r="I7" s="72">
        <v>2</v>
      </c>
      <c r="J7" s="72">
        <v>2</v>
      </c>
      <c r="K7" s="72">
        <v>1</v>
      </c>
      <c r="L7" s="72">
        <v>1</v>
      </c>
      <c r="M7" s="72" t="s">
        <v>68</v>
      </c>
      <c r="N7" s="72">
        <v>1</v>
      </c>
      <c r="O7" s="72">
        <v>2</v>
      </c>
      <c r="P7" s="72">
        <v>2</v>
      </c>
      <c r="Q7" s="72">
        <v>2</v>
      </c>
      <c r="R7" s="72" t="s">
        <v>68</v>
      </c>
      <c r="S7" s="72" t="s">
        <v>68</v>
      </c>
      <c r="T7" s="72" t="s">
        <v>68</v>
      </c>
      <c r="U7" s="72">
        <v>2</v>
      </c>
      <c r="V7" s="72" t="s">
        <v>68</v>
      </c>
      <c r="W7" s="72">
        <v>1</v>
      </c>
      <c r="X7" s="72">
        <v>1</v>
      </c>
      <c r="Y7" s="1"/>
      <c r="Z7" s="1"/>
      <c r="AA7" s="72">
        <v>19</v>
      </c>
      <c r="AB7" s="72">
        <v>3</v>
      </c>
      <c r="AC7" s="6">
        <f>AA7/$AC$1*100</f>
        <v>57.575757575757578</v>
      </c>
    </row>
    <row r="8" spans="1:29">
      <c r="A8" s="1">
        <v>3</v>
      </c>
      <c r="B8" s="1" t="s">
        <v>67</v>
      </c>
      <c r="C8" s="2">
        <v>2</v>
      </c>
      <c r="D8" s="2">
        <v>7</v>
      </c>
      <c r="E8" s="72">
        <v>1</v>
      </c>
      <c r="F8" s="72">
        <v>0</v>
      </c>
      <c r="G8" s="72">
        <v>0</v>
      </c>
      <c r="H8" s="72">
        <v>1</v>
      </c>
      <c r="I8" s="72">
        <v>1</v>
      </c>
      <c r="J8" s="72">
        <v>2</v>
      </c>
      <c r="K8" s="72">
        <v>2</v>
      </c>
      <c r="L8" s="72">
        <v>2</v>
      </c>
      <c r="M8" s="72" t="s">
        <v>68</v>
      </c>
      <c r="N8" s="72">
        <v>1</v>
      </c>
      <c r="O8" s="72">
        <v>2</v>
      </c>
      <c r="P8" s="72" t="s">
        <v>68</v>
      </c>
      <c r="Q8" s="72" t="s">
        <v>68</v>
      </c>
      <c r="R8" s="72" t="s">
        <v>68</v>
      </c>
      <c r="S8" s="72" t="s">
        <v>68</v>
      </c>
      <c r="T8" s="72" t="s">
        <v>68</v>
      </c>
      <c r="U8" s="72" t="s">
        <v>68</v>
      </c>
      <c r="V8" s="72" t="s">
        <v>68</v>
      </c>
      <c r="W8" s="72" t="s">
        <v>68</v>
      </c>
      <c r="X8" s="72" t="s">
        <v>68</v>
      </c>
      <c r="Y8" s="1"/>
      <c r="Z8" s="1"/>
      <c r="AA8" s="72">
        <v>12</v>
      </c>
      <c r="AB8" s="72">
        <v>3</v>
      </c>
      <c r="AC8" s="6">
        <f>AA8/$AC$1*100</f>
        <v>36.363636363636367</v>
      </c>
    </row>
    <row r="9" spans="1:29">
      <c r="A9" s="1">
        <v>4</v>
      </c>
      <c r="B9" s="1" t="s">
        <v>58</v>
      </c>
      <c r="C9" s="2">
        <v>2</v>
      </c>
      <c r="D9" s="2">
        <v>7</v>
      </c>
      <c r="E9" s="72">
        <v>0</v>
      </c>
      <c r="F9" s="72">
        <v>2</v>
      </c>
      <c r="G9" s="72">
        <v>2</v>
      </c>
      <c r="H9" s="72">
        <v>2</v>
      </c>
      <c r="I9" s="72">
        <v>1</v>
      </c>
      <c r="J9" s="72">
        <v>1</v>
      </c>
      <c r="K9" s="72" t="s">
        <v>68</v>
      </c>
      <c r="L9" s="72" t="s">
        <v>68</v>
      </c>
      <c r="M9" s="72">
        <v>0</v>
      </c>
      <c r="N9" s="72">
        <v>1</v>
      </c>
      <c r="O9" s="72">
        <v>2</v>
      </c>
      <c r="P9" s="72">
        <v>2</v>
      </c>
      <c r="Q9" s="72">
        <v>3</v>
      </c>
      <c r="R9" s="72" t="s">
        <v>68</v>
      </c>
      <c r="S9" s="72" t="s">
        <v>68</v>
      </c>
      <c r="T9" s="72" t="s">
        <v>68</v>
      </c>
      <c r="U9" s="72">
        <v>2</v>
      </c>
      <c r="V9" s="72" t="s">
        <v>68</v>
      </c>
      <c r="W9" s="72" t="s">
        <v>68</v>
      </c>
      <c r="X9" s="72" t="s">
        <v>68</v>
      </c>
      <c r="Y9" s="1"/>
      <c r="Z9" s="1"/>
      <c r="AA9" s="72">
        <v>18</v>
      </c>
      <c r="AB9" s="72">
        <v>3</v>
      </c>
      <c r="AC9" s="6">
        <f>AA9/$AC$1*100</f>
        <v>54.54545454545454</v>
      </c>
    </row>
    <row r="10" spans="1:29">
      <c r="A10" s="1">
        <v>5</v>
      </c>
      <c r="B10" s="1" t="s">
        <v>59</v>
      </c>
      <c r="C10" s="2">
        <v>2</v>
      </c>
      <c r="D10" s="2">
        <v>7</v>
      </c>
      <c r="E10" s="72">
        <v>1</v>
      </c>
      <c r="F10" s="72">
        <v>1</v>
      </c>
      <c r="G10" s="72" t="s">
        <v>68</v>
      </c>
      <c r="H10" s="72" t="s">
        <v>68</v>
      </c>
      <c r="I10" s="72">
        <v>1</v>
      </c>
      <c r="J10" s="72">
        <v>2</v>
      </c>
      <c r="K10" s="72" t="s">
        <v>68</v>
      </c>
      <c r="L10" s="72" t="s">
        <v>68</v>
      </c>
      <c r="M10" s="72">
        <v>0</v>
      </c>
      <c r="N10" s="72">
        <v>1</v>
      </c>
      <c r="O10" s="72">
        <v>2</v>
      </c>
      <c r="P10" s="72">
        <v>2</v>
      </c>
      <c r="Q10" s="72" t="s">
        <v>68</v>
      </c>
      <c r="R10" s="72" t="s">
        <v>68</v>
      </c>
      <c r="S10" s="72" t="s">
        <v>68</v>
      </c>
      <c r="T10" s="72" t="s">
        <v>68</v>
      </c>
      <c r="U10" s="72">
        <v>2</v>
      </c>
      <c r="V10" s="72">
        <v>1</v>
      </c>
      <c r="W10" s="72" t="s">
        <v>68</v>
      </c>
      <c r="X10" s="72" t="s">
        <v>68</v>
      </c>
      <c r="Y10" s="1"/>
      <c r="Z10" s="1"/>
      <c r="AA10" s="72">
        <v>13</v>
      </c>
      <c r="AB10" s="72">
        <v>3</v>
      </c>
      <c r="AC10" s="6">
        <f>AA10/$AC$1*100</f>
        <v>39.393939393939391</v>
      </c>
    </row>
    <row r="11" spans="1:29">
      <c r="A11" s="1">
        <v>6</v>
      </c>
      <c r="B11" s="1" t="s">
        <v>60</v>
      </c>
      <c r="C11" s="2">
        <v>1</v>
      </c>
      <c r="D11" s="2">
        <v>7</v>
      </c>
      <c r="E11" s="72">
        <v>0</v>
      </c>
      <c r="F11" s="72" t="s">
        <v>68</v>
      </c>
      <c r="G11" s="72">
        <v>2</v>
      </c>
      <c r="H11" s="72">
        <v>2</v>
      </c>
      <c r="I11" s="72">
        <v>2</v>
      </c>
      <c r="J11" s="72">
        <v>2</v>
      </c>
      <c r="K11" s="72" t="s">
        <v>68</v>
      </c>
      <c r="L11" s="72" t="s">
        <v>68</v>
      </c>
      <c r="M11" s="72">
        <v>0</v>
      </c>
      <c r="N11" s="72" t="s">
        <v>68</v>
      </c>
      <c r="O11" s="72">
        <v>0</v>
      </c>
      <c r="P11" s="72">
        <v>2</v>
      </c>
      <c r="Q11" s="72" t="s">
        <v>68</v>
      </c>
      <c r="R11" s="72" t="s">
        <v>68</v>
      </c>
      <c r="S11" s="72" t="s">
        <v>68</v>
      </c>
      <c r="T11" s="72" t="s">
        <v>68</v>
      </c>
      <c r="U11" s="72">
        <v>2</v>
      </c>
      <c r="V11" s="72" t="s">
        <v>68</v>
      </c>
      <c r="W11" s="72">
        <v>1</v>
      </c>
      <c r="X11" s="72">
        <v>0</v>
      </c>
      <c r="Y11" s="1"/>
      <c r="Z11" s="1"/>
      <c r="AA11" s="72">
        <v>13</v>
      </c>
      <c r="AB11" s="72">
        <v>3</v>
      </c>
      <c r="AC11" s="6">
        <f>AA11/$AC$1*100</f>
        <v>39.393939393939391</v>
      </c>
    </row>
    <row r="12" spans="1:29">
      <c r="A12" s="1">
        <v>7</v>
      </c>
      <c r="B12" s="1" t="s">
        <v>61</v>
      </c>
      <c r="C12" s="2">
        <v>1</v>
      </c>
      <c r="D12" s="2">
        <v>7</v>
      </c>
      <c r="E12" s="72">
        <v>0</v>
      </c>
      <c r="F12" s="72">
        <v>2</v>
      </c>
      <c r="G12" s="72">
        <v>0</v>
      </c>
      <c r="H12" s="72">
        <v>2</v>
      </c>
      <c r="I12" s="72">
        <v>2</v>
      </c>
      <c r="J12" s="72">
        <v>1</v>
      </c>
      <c r="K12" s="72" t="s">
        <v>68</v>
      </c>
      <c r="L12" s="72" t="s">
        <v>68</v>
      </c>
      <c r="M12" s="72">
        <v>0</v>
      </c>
      <c r="N12" s="72">
        <v>1</v>
      </c>
      <c r="O12" s="72">
        <v>2</v>
      </c>
      <c r="P12" s="72">
        <v>2</v>
      </c>
      <c r="Q12" s="72">
        <v>3</v>
      </c>
      <c r="R12" s="72" t="s">
        <v>68</v>
      </c>
      <c r="S12" s="72" t="s">
        <v>68</v>
      </c>
      <c r="T12" s="72" t="s">
        <v>68</v>
      </c>
      <c r="U12" s="72">
        <v>2</v>
      </c>
      <c r="V12" s="72" t="s">
        <v>68</v>
      </c>
      <c r="W12" s="72" t="s">
        <v>68</v>
      </c>
      <c r="X12" s="72" t="s">
        <v>68</v>
      </c>
      <c r="Y12" s="1"/>
      <c r="Z12" s="1"/>
      <c r="AA12" s="72">
        <v>17</v>
      </c>
      <c r="AB12" s="72">
        <v>3</v>
      </c>
      <c r="AC12" s="6">
        <f>AA12/$AC$1*100</f>
        <v>51.515151515151516</v>
      </c>
    </row>
    <row r="13" spans="1:29">
      <c r="A13" s="1">
        <v>8</v>
      </c>
      <c r="B13" s="1" t="s">
        <v>62</v>
      </c>
      <c r="C13" s="2">
        <v>2</v>
      </c>
      <c r="D13" s="2">
        <v>7</v>
      </c>
      <c r="E13" s="72">
        <v>0</v>
      </c>
      <c r="F13" s="72">
        <v>2</v>
      </c>
      <c r="G13" s="72">
        <v>1</v>
      </c>
      <c r="H13" s="72" t="s">
        <v>68</v>
      </c>
      <c r="I13" s="72">
        <v>2</v>
      </c>
      <c r="J13" s="72">
        <v>2</v>
      </c>
      <c r="K13" s="72" t="s">
        <v>68</v>
      </c>
      <c r="L13" s="72" t="s">
        <v>68</v>
      </c>
      <c r="M13" s="72">
        <v>0</v>
      </c>
      <c r="N13" s="72">
        <v>1</v>
      </c>
      <c r="O13" s="72">
        <v>2</v>
      </c>
      <c r="P13" s="72">
        <v>2</v>
      </c>
      <c r="Q13" s="72">
        <v>3</v>
      </c>
      <c r="R13" s="72" t="s">
        <v>68</v>
      </c>
      <c r="S13" s="72" t="s">
        <v>68</v>
      </c>
      <c r="T13" s="72" t="s">
        <v>68</v>
      </c>
      <c r="U13" s="72">
        <v>2</v>
      </c>
      <c r="V13" s="72" t="s">
        <v>68</v>
      </c>
      <c r="W13" s="72" t="s">
        <v>68</v>
      </c>
      <c r="X13" s="72" t="s">
        <v>68</v>
      </c>
      <c r="Y13" s="1"/>
      <c r="Z13" s="1"/>
      <c r="AA13" s="72">
        <v>17</v>
      </c>
      <c r="AB13" s="72">
        <v>3</v>
      </c>
      <c r="AC13" s="6">
        <f>AA13/$AC$1*100</f>
        <v>51.515151515151516</v>
      </c>
    </row>
    <row r="14" spans="1:29">
      <c r="A14" s="1">
        <v>9</v>
      </c>
      <c r="B14" s="1" t="s">
        <v>63</v>
      </c>
      <c r="C14" s="2">
        <v>1</v>
      </c>
      <c r="D14" s="2">
        <v>7</v>
      </c>
      <c r="E14" s="72">
        <v>1</v>
      </c>
      <c r="F14" s="72">
        <v>2</v>
      </c>
      <c r="G14" s="72">
        <v>1</v>
      </c>
      <c r="H14" s="72">
        <v>2</v>
      </c>
      <c r="I14" s="72">
        <v>2</v>
      </c>
      <c r="J14" s="72">
        <v>2</v>
      </c>
      <c r="K14" s="72" t="s">
        <v>68</v>
      </c>
      <c r="L14" s="72" t="s">
        <v>68</v>
      </c>
      <c r="M14" s="72">
        <v>0</v>
      </c>
      <c r="N14" s="72">
        <v>1</v>
      </c>
      <c r="O14" s="72">
        <v>2</v>
      </c>
      <c r="P14" s="72">
        <v>1</v>
      </c>
      <c r="Q14" s="72">
        <v>3</v>
      </c>
      <c r="R14" s="72" t="s">
        <v>68</v>
      </c>
      <c r="S14" s="72" t="s">
        <v>68</v>
      </c>
      <c r="T14" s="72" t="s">
        <v>68</v>
      </c>
      <c r="U14" s="72">
        <v>2</v>
      </c>
      <c r="V14" s="72" t="s">
        <v>68</v>
      </c>
      <c r="W14" s="72" t="s">
        <v>68</v>
      </c>
      <c r="X14" s="72" t="s">
        <v>68</v>
      </c>
      <c r="Y14" s="1"/>
      <c r="Z14" s="1"/>
      <c r="AA14" s="72">
        <v>19</v>
      </c>
      <c r="AB14" s="72">
        <v>3</v>
      </c>
      <c r="AC14" s="6">
        <f>AA14/$AC$1*100</f>
        <v>57.575757575757578</v>
      </c>
    </row>
    <row r="15" spans="1:29">
      <c r="A15" s="1">
        <v>10</v>
      </c>
      <c r="B15" s="1" t="s">
        <v>64</v>
      </c>
      <c r="C15" s="2">
        <v>1</v>
      </c>
      <c r="D15" s="2">
        <v>7</v>
      </c>
      <c r="E15" s="72">
        <v>0</v>
      </c>
      <c r="F15" s="72">
        <v>2</v>
      </c>
      <c r="G15" s="72" t="s">
        <v>68</v>
      </c>
      <c r="H15" s="72">
        <v>2</v>
      </c>
      <c r="I15" s="72">
        <v>2</v>
      </c>
      <c r="J15" s="72">
        <v>2</v>
      </c>
      <c r="K15" s="72" t="s">
        <v>68</v>
      </c>
      <c r="L15" s="72" t="s">
        <v>68</v>
      </c>
      <c r="M15" s="72">
        <v>0</v>
      </c>
      <c r="N15" s="72">
        <v>0</v>
      </c>
      <c r="O15" s="72" t="s">
        <v>68</v>
      </c>
      <c r="P15" s="72">
        <v>2</v>
      </c>
      <c r="Q15" s="72">
        <v>1</v>
      </c>
      <c r="R15" s="72" t="s">
        <v>68</v>
      </c>
      <c r="S15" s="72" t="s">
        <v>68</v>
      </c>
      <c r="T15" s="72" t="s">
        <v>68</v>
      </c>
      <c r="U15" s="72">
        <v>2</v>
      </c>
      <c r="V15" s="72">
        <v>1</v>
      </c>
      <c r="W15" s="72" t="s">
        <v>68</v>
      </c>
      <c r="X15" s="72" t="s">
        <v>68</v>
      </c>
      <c r="Y15" s="1"/>
      <c r="Z15" s="1"/>
      <c r="AA15" s="72">
        <v>14</v>
      </c>
      <c r="AB15" s="72">
        <v>3</v>
      </c>
      <c r="AC15" s="6">
        <f>AA15/$AC$1*100</f>
        <v>42.424242424242422</v>
      </c>
    </row>
    <row r="16" spans="1:29">
      <c r="A16" s="1">
        <v>11</v>
      </c>
      <c r="B16" s="1" t="s">
        <v>65</v>
      </c>
      <c r="C16" s="2">
        <v>1</v>
      </c>
      <c r="D16" s="2">
        <v>7</v>
      </c>
      <c r="E16" s="72">
        <v>1</v>
      </c>
      <c r="F16" s="72">
        <v>2</v>
      </c>
      <c r="G16" s="72" t="s">
        <v>68</v>
      </c>
      <c r="H16" s="72" t="s">
        <v>68</v>
      </c>
      <c r="I16" s="72">
        <v>2</v>
      </c>
      <c r="J16" s="72">
        <v>2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0</v>
      </c>
      <c r="S16" s="72">
        <v>0</v>
      </c>
      <c r="T16" s="72">
        <v>1</v>
      </c>
      <c r="U16" s="72">
        <v>2</v>
      </c>
      <c r="V16" s="72">
        <v>0</v>
      </c>
      <c r="W16" s="72">
        <v>1</v>
      </c>
      <c r="X16" s="72">
        <v>0</v>
      </c>
      <c r="Y16" s="1"/>
      <c r="Z16" s="1"/>
      <c r="AA16" s="72">
        <v>13</v>
      </c>
      <c r="AB16" s="72">
        <v>3</v>
      </c>
      <c r="AC16" s="6">
        <f>AA16/$AC$1*100</f>
        <v>39.393939393939391</v>
      </c>
    </row>
    <row r="17" spans="1:29">
      <c r="A17" s="1">
        <v>12</v>
      </c>
      <c r="B17" s="1" t="s">
        <v>66</v>
      </c>
      <c r="C17" s="2">
        <v>2</v>
      </c>
      <c r="D17" s="2">
        <v>7</v>
      </c>
      <c r="E17" s="72">
        <v>0</v>
      </c>
      <c r="F17" s="72">
        <v>1</v>
      </c>
      <c r="G17" s="72" t="s">
        <v>68</v>
      </c>
      <c r="H17" s="72">
        <v>0</v>
      </c>
      <c r="I17" s="72">
        <v>1</v>
      </c>
      <c r="J17" s="72" t="s">
        <v>68</v>
      </c>
      <c r="K17" s="72">
        <v>0</v>
      </c>
      <c r="L17" s="72">
        <v>1</v>
      </c>
      <c r="M17" s="72">
        <v>0</v>
      </c>
      <c r="N17" s="72">
        <v>0</v>
      </c>
      <c r="O17" s="72">
        <v>0</v>
      </c>
      <c r="P17" s="72">
        <v>2</v>
      </c>
      <c r="Q17" s="72">
        <v>2</v>
      </c>
      <c r="R17" s="72">
        <v>0</v>
      </c>
      <c r="S17" s="72">
        <v>0</v>
      </c>
      <c r="T17" s="72">
        <v>1</v>
      </c>
      <c r="U17" s="72">
        <v>0</v>
      </c>
      <c r="V17" s="72">
        <v>1</v>
      </c>
      <c r="W17" s="72">
        <v>1</v>
      </c>
      <c r="X17" s="72">
        <v>0</v>
      </c>
      <c r="Y17" s="1"/>
      <c r="Z17" s="1"/>
      <c r="AA17" s="72">
        <v>10</v>
      </c>
      <c r="AB17" s="72">
        <v>2</v>
      </c>
      <c r="AC17" s="6">
        <f>AA17/$AC$1*100</f>
        <v>30.303030303030305</v>
      </c>
    </row>
    <row r="18" spans="1:29">
      <c r="A18" s="1"/>
      <c r="B18" s="1"/>
      <c r="C18" s="2"/>
      <c r="D18" s="2"/>
      <c r="E18" s="7">
        <f>AVERAGE(E6:E17)/E1*100</f>
        <v>20.833333333333336</v>
      </c>
      <c r="F18" s="7">
        <f>AVERAGE(F6:F17)/F1*100</f>
        <v>70</v>
      </c>
      <c r="G18" s="7">
        <f>AVERAGE(G6:G17)/G1*100</f>
        <v>42.857142857142854</v>
      </c>
      <c r="H18" s="7">
        <f>AVERAGE(H6:H17)/H1*100</f>
        <v>83.333333333333343</v>
      </c>
      <c r="I18" s="7">
        <f>AVERAGE(I6:I17)/I1*100</f>
        <v>83.333333333333343</v>
      </c>
      <c r="J18" s="7">
        <f>AVERAGE(J6:J17)/J1*100</f>
        <v>90.909090909090907</v>
      </c>
      <c r="K18" s="7">
        <f>AVERAGE(K6:K17)/K1*100</f>
        <v>40</v>
      </c>
      <c r="L18" s="7">
        <f>AVERAGE(L6:L17)/L1*100</f>
        <v>50</v>
      </c>
      <c r="M18" s="7">
        <f>AVERAGE(M6:M17)/M1*100</f>
        <v>0</v>
      </c>
      <c r="N18" s="7">
        <f>AVERAGE(N6:N17)/N1*100</f>
        <v>72.727272727272734</v>
      </c>
      <c r="O18" s="7">
        <f>AVERAGE(O6:O17)/O1*100</f>
        <v>72.727272727272734</v>
      </c>
      <c r="P18" s="7">
        <f>AVERAGE(P6:P17)/P1*100</f>
        <v>90.909090909090907</v>
      </c>
      <c r="Q18" s="7">
        <f>AVERAGE(Q6:Q17)/Q1*100</f>
        <v>66.666666666666657</v>
      </c>
      <c r="R18" s="7">
        <f>AVERAGE(R6:R17)/R1*100</f>
        <v>0</v>
      </c>
      <c r="S18" s="7">
        <f>AVERAGE(S6:S17)/S1*100</f>
        <v>0</v>
      </c>
      <c r="T18" s="7">
        <f>AVERAGE(T6:T17)/T1*100</f>
        <v>100</v>
      </c>
      <c r="U18" s="7">
        <f>AVERAGE(U6:U17)/U1*100</f>
        <v>90.909090909090907</v>
      </c>
      <c r="V18" s="7">
        <f>AVERAGE(V6:V17)/V1*100</f>
        <v>80</v>
      </c>
      <c r="W18" s="7">
        <f>AVERAGE(W6:W17)/W1*100</f>
        <v>100</v>
      </c>
      <c r="X18" s="7">
        <f>AVERAGE(X6:X17)/X1*100</f>
        <v>20</v>
      </c>
      <c r="Y18" s="7" t="e">
        <f>AVERAGE(Y6:Y17)/Y1*100</f>
        <v>#DIV/0!</v>
      </c>
      <c r="Z18" s="7" t="e">
        <f>AVERAGE(Z6:Z17)/Z1*100</f>
        <v>#DIV/0!</v>
      </c>
      <c r="AA18" s="35">
        <f>AVERAGE(AA6:AA17)</f>
        <v>15.25</v>
      </c>
      <c r="AB18" s="35">
        <f>AVERAGE(AB6:AB17)</f>
        <v>2.9166666666666665</v>
      </c>
      <c r="AC18" s="35">
        <f>AVERAGE(AC6:AC17)</f>
        <v>46.212121212121211</v>
      </c>
    </row>
    <row r="19" spans="1:29" s="27" customFormat="1">
      <c r="C19" s="36"/>
      <c r="D19" s="36"/>
      <c r="AA19" s="37"/>
      <c r="AB19" s="36"/>
    </row>
    <row r="20" spans="1:29">
      <c r="E20" s="14">
        <v>132</v>
      </c>
      <c r="AA20" s="88" t="s">
        <v>10</v>
      </c>
      <c r="AB20" s="89"/>
    </row>
    <row r="21" spans="1:29">
      <c r="E21" s="2">
        <f>COUNTIF(E6:E17,E1)/$E$20</f>
        <v>0</v>
      </c>
      <c r="F21" s="2">
        <f>COUNTIF(F6:F17,F1)/$E$20</f>
        <v>4.5454545454545456E-2</v>
      </c>
      <c r="G21" s="2">
        <f>COUNTIF(G6:G17,G1)/$E$20</f>
        <v>1.5151515151515152E-2</v>
      </c>
      <c r="H21" s="2">
        <f>COUNTIF(H6:H17,H1)/$E$20</f>
        <v>5.3030303030303032E-2</v>
      </c>
      <c r="I21" s="2">
        <f>COUNTIF(I6:I17,I1)/$E$20</f>
        <v>6.0606060606060608E-2</v>
      </c>
      <c r="J21" s="2">
        <f>COUNTIF(J6:J17,J1)/$E$20</f>
        <v>6.8181818181818177E-2</v>
      </c>
      <c r="K21" s="2">
        <f>COUNTIF(K6:K17,K1)/$E$20</f>
        <v>7.575757575757576E-3</v>
      </c>
      <c r="L21" s="2">
        <f>COUNTIF(L6:L17,L1)/$E$20</f>
        <v>7.575757575757576E-3</v>
      </c>
      <c r="M21" s="2">
        <f>COUNTIF(M6:M17,M1)/$E$20</f>
        <v>0</v>
      </c>
      <c r="N21" s="2">
        <f>COUNTIF(N6:N17,N1)/$E$20</f>
        <v>6.0606060606060608E-2</v>
      </c>
      <c r="O21" s="2">
        <f>COUNTIF(O6:O17,O1)/$E$20</f>
        <v>6.0606060606060608E-2</v>
      </c>
      <c r="P21" s="2">
        <f>COUNTIF(P6:P17,P1)/$E$20</f>
        <v>6.8181818181818177E-2</v>
      </c>
      <c r="Q21" s="2">
        <f>COUNTIF(Q6:Q17,Q1)/$E$20</f>
        <v>3.0303030303030304E-2</v>
      </c>
      <c r="R21" s="2">
        <f>COUNTIF(R6:R17,R1)/$E$20</f>
        <v>0</v>
      </c>
      <c r="S21" s="2">
        <f>COUNTIF(S6:S17,S1)/$E$20</f>
        <v>0</v>
      </c>
      <c r="T21" s="2">
        <f>COUNTIF(T6:T17,T1)/$E$20</f>
        <v>1.5151515151515152E-2</v>
      </c>
      <c r="U21" s="2">
        <f>COUNTIF(U6:U17,U1)/$E$20</f>
        <v>7.575757575757576E-2</v>
      </c>
      <c r="V21" s="2">
        <f>COUNTIF(V6:V17,V1)/$E$20</f>
        <v>3.0303030303030304E-2</v>
      </c>
      <c r="W21" s="2">
        <f>COUNTIF(W6:W17,W1)/$E$20</f>
        <v>3.0303030303030304E-2</v>
      </c>
      <c r="X21" s="2">
        <f>COUNTIF(X6:X17,X1)/$E$20</f>
        <v>0</v>
      </c>
      <c r="Y21" s="2">
        <f>COUNTIF(Y6:Y17,Y1)/$E$20</f>
        <v>0</v>
      </c>
      <c r="Z21" s="2">
        <f>COUNTIF(Z6:Z17,Z1)/$E$20</f>
        <v>0</v>
      </c>
      <c r="AA21" s="88" t="s">
        <v>11</v>
      </c>
      <c r="AB21" s="89"/>
    </row>
    <row r="22" spans="1:29">
      <c r="E22" s="2">
        <f>$E$20-E21-E24-E23</f>
        <v>125</v>
      </c>
      <c r="F22" s="2">
        <f>$E$20-F21-F24-F23</f>
        <v>129.95454545454547</v>
      </c>
      <c r="G22" s="2">
        <f>$E$20-G21-G24-G23</f>
        <v>128.9848484848485</v>
      </c>
      <c r="H22" s="2">
        <f>$E$20-H21-H24-H23</f>
        <v>130.94696969696969</v>
      </c>
      <c r="I22" s="2">
        <f>$E$20-I21-I24-I23</f>
        <v>131.93939393939394</v>
      </c>
      <c r="J22" s="2">
        <f>$E$20-J21-J24-J23</f>
        <v>131.93181818181819</v>
      </c>
      <c r="K22" s="2">
        <f>$E$20-K21-K24-K23</f>
        <v>129.99242424242425</v>
      </c>
      <c r="L22" s="2">
        <f>$E$20-L21-L24-L23</f>
        <v>130.99242424242425</v>
      </c>
      <c r="M22" s="2">
        <f>$E$20-M21-M24-M23</f>
        <v>123</v>
      </c>
      <c r="N22" s="2">
        <f>$E$20-N21-N24-N23</f>
        <v>128.93939393939394</v>
      </c>
      <c r="O22" s="2">
        <f>$E$20-O21-O24-O23</f>
        <v>128.93939393939394</v>
      </c>
      <c r="P22" s="2">
        <f>$E$20-P21-P24-P23</f>
        <v>131.93181818181819</v>
      </c>
      <c r="Q22" s="2">
        <f>$E$20-Q21-Q24-Q23</f>
        <v>130.96969696969697</v>
      </c>
      <c r="R22" s="2">
        <f>$E$20-R21-R24-R23</f>
        <v>130</v>
      </c>
      <c r="S22" s="2">
        <f>$E$20-S21-S24-S23</f>
        <v>130</v>
      </c>
      <c r="T22" s="2">
        <f>$E$20-T21-T24-T23</f>
        <v>131.9848484848485</v>
      </c>
      <c r="U22" s="2">
        <f>$E$20-U21-U24-U23</f>
        <v>130.92424242424244</v>
      </c>
      <c r="V22" s="2">
        <f>$E$20-V21-V24-V23</f>
        <v>130.96969696969697</v>
      </c>
      <c r="W22" s="2">
        <f>$E$20-W21-W24-W23</f>
        <v>131.96969696969697</v>
      </c>
      <c r="X22" s="2">
        <f>$E$20-X21-X24-X23</f>
        <v>129</v>
      </c>
      <c r="Y22" s="2">
        <f t="shared" ref="Y22:Z22" si="0">$E$20-Y21-Y24-Y23</f>
        <v>132</v>
      </c>
      <c r="Z22" s="38">
        <f t="shared" si="0"/>
        <v>132</v>
      </c>
      <c r="AA22" s="88" t="s">
        <v>12</v>
      </c>
      <c r="AB22" s="89"/>
    </row>
    <row r="23" spans="1:29">
      <c r="E23" s="2">
        <f>COUNTIF(E6:E17,"=N  ")</f>
        <v>0</v>
      </c>
      <c r="F23" s="2">
        <f>COUNTIF(F6:F17,"=N  ")</f>
        <v>0</v>
      </c>
      <c r="G23" s="2">
        <f>COUNTIF(G6:G17,"=N  ")</f>
        <v>0</v>
      </c>
      <c r="H23" s="2">
        <f>COUNTIF(H6:H17,"=N  ")</f>
        <v>0</v>
      </c>
      <c r="I23" s="2">
        <f>COUNTIF(I6:I17,"=N  ")</f>
        <v>0</v>
      </c>
      <c r="J23" s="2">
        <f>COUNTIF(J6:J17,"=N  ")</f>
        <v>0</v>
      </c>
      <c r="K23" s="2">
        <f>COUNTIF(K6:K17,"=N  ")</f>
        <v>0</v>
      </c>
      <c r="L23" s="2">
        <f>COUNTIF(L6:L17,"=N  ")</f>
        <v>0</v>
      </c>
      <c r="M23" s="2">
        <f>COUNTIF(M6:M17,"=N  ")</f>
        <v>0</v>
      </c>
      <c r="N23" s="2">
        <f>COUNTIF(N6:N17,"=N  ")</f>
        <v>0</v>
      </c>
      <c r="O23" s="2">
        <f>COUNTIF(O6:O17,"=N  ")</f>
        <v>0</v>
      </c>
      <c r="P23" s="2">
        <f>COUNTIF(P6:P17,"=N  ")</f>
        <v>0</v>
      </c>
      <c r="Q23" s="2">
        <f>COUNTIF(Q6:Q17,"=N  ")</f>
        <v>0</v>
      </c>
      <c r="R23" s="2">
        <f>COUNTIF(R6:R17,"=N  ")</f>
        <v>0</v>
      </c>
      <c r="S23" s="2">
        <f>COUNTIF(S6:S17,"=N  ")</f>
        <v>0</v>
      </c>
      <c r="T23" s="2">
        <f>COUNTIF(T6:T17,"=N  ")</f>
        <v>0</v>
      </c>
      <c r="U23" s="2">
        <f>COUNTIF(U6:U17,"=N  ")</f>
        <v>0</v>
      </c>
      <c r="V23" s="2">
        <f>COUNTIF(V6:V17,"=N  ")</f>
        <v>0</v>
      </c>
      <c r="W23" s="2">
        <f>COUNTIF(W6:W17,"=N  ")</f>
        <v>0</v>
      </c>
      <c r="X23" s="2">
        <f>COUNTIF(X6:X17,"=N  ")</f>
        <v>0</v>
      </c>
      <c r="Y23" s="2">
        <f>COUNTIF(Y6:Y17,"=N  ")</f>
        <v>0</v>
      </c>
      <c r="Z23" s="38">
        <f>COUNTIF(Z6:Z17,"=N  ")</f>
        <v>0</v>
      </c>
      <c r="AA23" s="88" t="s">
        <v>9</v>
      </c>
      <c r="AB23" s="89"/>
    </row>
    <row r="24" spans="1:29">
      <c r="E24" s="2">
        <f>COUNTIF(E6:E17,"=0")</f>
        <v>7</v>
      </c>
      <c r="F24" s="2">
        <f>COUNTIF(F6:F17,"=0")</f>
        <v>2</v>
      </c>
      <c r="G24" s="2">
        <f>COUNTIF(G6:G17,"=0")</f>
        <v>3</v>
      </c>
      <c r="H24" s="2">
        <f>COUNTIF(H6:H17,"=0")</f>
        <v>1</v>
      </c>
      <c r="I24" s="2">
        <f>COUNTIF(I6:I17,"=0")</f>
        <v>0</v>
      </c>
      <c r="J24" s="2">
        <f>COUNTIF(J6:J17,"=0")</f>
        <v>0</v>
      </c>
      <c r="K24" s="2">
        <f>COUNTIF(K6:K17,"=0")</f>
        <v>2</v>
      </c>
      <c r="L24" s="2">
        <f>COUNTIF(L6:L17,"=0")</f>
        <v>1</v>
      </c>
      <c r="M24" s="2">
        <f>COUNTIF(M6:M17,"=0")</f>
        <v>9</v>
      </c>
      <c r="N24" s="2">
        <f>COUNTIF(N6:N17,"=0")</f>
        <v>3</v>
      </c>
      <c r="O24" s="2">
        <f>COUNTIF(O6:O17,"=0")</f>
        <v>3</v>
      </c>
      <c r="P24" s="2">
        <f>COUNTIF(P6:P17,"=0")</f>
        <v>0</v>
      </c>
      <c r="Q24" s="2">
        <f>COUNTIF(Q6:Q17,"=0")</f>
        <v>1</v>
      </c>
      <c r="R24" s="2">
        <f>COUNTIF(R6:R17,"=0")</f>
        <v>2</v>
      </c>
      <c r="S24" s="2">
        <f>COUNTIF(S6:S17,"=0")</f>
        <v>2</v>
      </c>
      <c r="T24" s="2">
        <f>COUNTIF(T6:T17,"=0")</f>
        <v>0</v>
      </c>
      <c r="U24" s="2">
        <f>COUNTIF(U6:U17,"=0")</f>
        <v>1</v>
      </c>
      <c r="V24" s="2">
        <f>COUNTIF(V6:V17,"=0")</f>
        <v>1</v>
      </c>
      <c r="W24" s="2">
        <f>COUNTIF(W6:W17,"=0")</f>
        <v>0</v>
      </c>
      <c r="X24" s="2">
        <f>COUNTIF(X6:X17,"=0")</f>
        <v>3</v>
      </c>
      <c r="Y24" s="2">
        <f>COUNTIF(Y6:Y17,"=0")</f>
        <v>0</v>
      </c>
      <c r="Z24" s="38">
        <f>COUNTIF(Z6:Z17,"=0")</f>
        <v>0</v>
      </c>
      <c r="AA24" s="88" t="s">
        <v>8</v>
      </c>
      <c r="AB24" s="89"/>
    </row>
    <row r="27" spans="1:29">
      <c r="C27"/>
      <c r="D27"/>
      <c r="Z27" s="31"/>
      <c r="AA27" s="31" t="s">
        <v>13</v>
      </c>
      <c r="AB27" s="14">
        <f>COUNTIF(AB6:AB17,"=2")</f>
        <v>1</v>
      </c>
      <c r="AC27" s="15">
        <f>AB27/$E$20*100</f>
        <v>0.75757575757575757</v>
      </c>
    </row>
    <row r="28" spans="1:29">
      <c r="C28"/>
      <c r="D28"/>
      <c r="Z28" s="32"/>
      <c r="AA28" s="32" t="s">
        <v>14</v>
      </c>
      <c r="AB28" s="8">
        <f>COUNTIF(AB6:AB17,"=3")</f>
        <v>11</v>
      </c>
      <c r="AC28" s="13">
        <f>AB28/$E$20*100</f>
        <v>8.3333333333333321</v>
      </c>
    </row>
    <row r="29" spans="1:29">
      <c r="C29"/>
      <c r="D29"/>
      <c r="Z29" s="33"/>
      <c r="AA29" s="33" t="s">
        <v>15</v>
      </c>
      <c r="AB29" s="11">
        <f>COUNTIF(AB6:AB17,"=4")</f>
        <v>0</v>
      </c>
      <c r="AC29" s="12">
        <f>AB29/$E$20*100</f>
        <v>0</v>
      </c>
    </row>
    <row r="30" spans="1:29">
      <c r="C30"/>
      <c r="D30"/>
      <c r="Z30" s="34"/>
      <c r="AA30" s="34" t="s">
        <v>16</v>
      </c>
      <c r="AB30" s="9">
        <f>COUNTIF(AB6:AB17,"=5")</f>
        <v>0</v>
      </c>
      <c r="AC30" s="10">
        <f>AB30/$E$20*100</f>
        <v>0</v>
      </c>
    </row>
    <row r="32" spans="1:29">
      <c r="C32"/>
      <c r="D32"/>
      <c r="E32" s="84" t="s">
        <v>52</v>
      </c>
      <c r="F32" s="85"/>
      <c r="G32" s="85"/>
      <c r="H32" s="85"/>
      <c r="I32" s="86"/>
      <c r="J32" s="63" t="s">
        <v>51</v>
      </c>
      <c r="K32" s="63" t="s">
        <v>50</v>
      </c>
      <c r="Y32" s="87" t="s">
        <v>53</v>
      </c>
      <c r="Z32" s="87"/>
      <c r="AA32" s="87"/>
      <c r="AB32" s="87"/>
      <c r="AC32" s="64">
        <f>COUNTIF(AC6:AC17,100)</f>
        <v>0</v>
      </c>
    </row>
    <row r="33" spans="3:29">
      <c r="C33"/>
      <c r="D33"/>
      <c r="E33" s="90" t="s">
        <v>45</v>
      </c>
      <c r="F33" s="90"/>
      <c r="G33" s="90"/>
      <c r="H33" s="90"/>
      <c r="I33" s="90"/>
      <c r="J33" s="7">
        <f>COUNTIF(AC6:AC17,"&gt;=85")</f>
        <v>0</v>
      </c>
      <c r="K33" s="7">
        <f>J33/E20*100</f>
        <v>0</v>
      </c>
      <c r="Y33" s="78" t="s">
        <v>17</v>
      </c>
      <c r="Z33" s="79"/>
      <c r="AA33" s="79"/>
      <c r="AB33" s="80"/>
      <c r="AC33" s="7">
        <f>SUM(AB28:AB30)/$E$20*100</f>
        <v>8.3333333333333321</v>
      </c>
    </row>
    <row r="34" spans="3:29">
      <c r="C34"/>
      <c r="D34"/>
      <c r="E34" s="90" t="s">
        <v>46</v>
      </c>
      <c r="F34" s="90"/>
      <c r="G34" s="90"/>
      <c r="H34" s="90"/>
      <c r="I34" s="90"/>
      <c r="J34" s="7">
        <f>COUNTIF(AC6:AC17,"&gt;=75")-J33</f>
        <v>0</v>
      </c>
      <c r="K34" s="7">
        <f>J34/E20*100</f>
        <v>0</v>
      </c>
      <c r="Y34" s="78" t="s">
        <v>31</v>
      </c>
      <c r="Z34" s="79"/>
      <c r="AA34" s="79"/>
      <c r="AB34" s="80"/>
      <c r="AC34" s="7">
        <f>SUM(AB29:AB30)/$E$20*100</f>
        <v>0</v>
      </c>
    </row>
    <row r="35" spans="3:29">
      <c r="C35"/>
      <c r="D35"/>
      <c r="E35" s="90" t="s">
        <v>47</v>
      </c>
      <c r="F35" s="90"/>
      <c r="G35" s="90"/>
      <c r="H35" s="90"/>
      <c r="I35" s="90"/>
      <c r="J35" s="7">
        <f>COUNTIF(AC6:AC17,"&gt;=65")-J34-J33</f>
        <v>0</v>
      </c>
      <c r="K35" s="7">
        <f>J35/E20*100</f>
        <v>0</v>
      </c>
      <c r="Y35" s="87" t="s">
        <v>28</v>
      </c>
      <c r="Z35" s="87"/>
      <c r="AA35" s="87"/>
      <c r="AB35" s="87"/>
      <c r="AC35" s="7">
        <f>AVERAGE(AA6:AA17)</f>
        <v>15.25</v>
      </c>
    </row>
    <row r="36" spans="3:29">
      <c r="C36"/>
      <c r="D36"/>
      <c r="E36" s="90" t="s">
        <v>48</v>
      </c>
      <c r="F36" s="90"/>
      <c r="G36" s="90"/>
      <c r="H36" s="90"/>
      <c r="I36" s="90"/>
      <c r="J36" s="7">
        <f>COUNTIF(AC6:AC17,"&gt;=50")-J35-J34-J33</f>
        <v>6</v>
      </c>
      <c r="K36" s="7">
        <f>J36/E20*100</f>
        <v>4.5454545454545459</v>
      </c>
      <c r="Y36" s="87" t="s">
        <v>18</v>
      </c>
      <c r="Z36" s="87"/>
      <c r="AA36" s="87"/>
      <c r="AB36" s="87"/>
      <c r="AC36" s="7">
        <f>AVERAGE(AB6:AB17)</f>
        <v>2.9166666666666665</v>
      </c>
    </row>
    <row r="37" spans="3:29">
      <c r="E37" s="90" t="s">
        <v>49</v>
      </c>
      <c r="F37" s="90"/>
      <c r="G37" s="90"/>
      <c r="H37" s="90"/>
      <c r="I37" s="90"/>
      <c r="J37" s="7">
        <f>COUNTIF(AC6:AC17,"&lt;50")</f>
        <v>6</v>
      </c>
      <c r="K37" s="7">
        <f>J37/E20*100</f>
        <v>4.5454545454545459</v>
      </c>
      <c r="Y37" s="87" t="s">
        <v>44</v>
      </c>
      <c r="Z37" s="87"/>
      <c r="AA37" s="87"/>
      <c r="AB37" s="87"/>
      <c r="AC37" s="7">
        <f>AVERAGE(AC6:AC17)</f>
        <v>46.212121212121211</v>
      </c>
    </row>
  </sheetData>
  <autoFilter ref="E3:AC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5">
    <mergeCell ref="E37:I37"/>
    <mergeCell ref="E35:I35"/>
    <mergeCell ref="E36:I36"/>
    <mergeCell ref="E34:I34"/>
    <mergeCell ref="E33:I33"/>
    <mergeCell ref="Y35:AB35"/>
    <mergeCell ref="Y36:AB36"/>
    <mergeCell ref="Y37:AB37"/>
    <mergeCell ref="AA20:AB20"/>
    <mergeCell ref="AA21:AB21"/>
    <mergeCell ref="AA22:AB22"/>
    <mergeCell ref="AA23:AB23"/>
    <mergeCell ref="AA24:AB24"/>
    <mergeCell ref="Y32:AB32"/>
    <mergeCell ref="AB3:AB5"/>
    <mergeCell ref="AC3:AC5"/>
    <mergeCell ref="C3:C5"/>
    <mergeCell ref="Y33:AB33"/>
    <mergeCell ref="Y34:AB34"/>
    <mergeCell ref="E32:I32"/>
    <mergeCell ref="B3:B5"/>
    <mergeCell ref="A3:A5"/>
    <mergeCell ref="D3:D5"/>
    <mergeCell ref="E3:Z3"/>
    <mergeCell ref="AA3:AA5"/>
  </mergeCells>
  <conditionalFormatting sqref="AB6:AB17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18:Z18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18:P18 E21:P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topLeftCell="A13" zoomScale="85" zoomScaleNormal="85" workbookViewId="0">
      <selection activeCell="B23" sqref="B23:I27"/>
    </sheetView>
  </sheetViews>
  <sheetFormatPr defaultColWidth="9.140625" defaultRowHeight="12.75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>
      <c r="A1" s="46"/>
      <c r="B1" s="46"/>
      <c r="C1" s="46"/>
      <c r="G1" s="47"/>
      <c r="H1" s="91"/>
      <c r="I1" s="91"/>
    </row>
    <row r="2" spans="1:9" s="49" customFormat="1" ht="72.75">
      <c r="A2" s="40" t="s">
        <v>33</v>
      </c>
      <c r="B2" s="41" t="s">
        <v>41</v>
      </c>
      <c r="C2" s="43" t="s">
        <v>40</v>
      </c>
      <c r="D2" s="50" t="s">
        <v>37</v>
      </c>
      <c r="E2" s="48" t="s">
        <v>38</v>
      </c>
      <c r="F2" s="48" t="s">
        <v>39</v>
      </c>
      <c r="G2" s="26" t="s">
        <v>43</v>
      </c>
      <c r="H2" s="41" t="s">
        <v>69</v>
      </c>
      <c r="I2" s="26" t="s">
        <v>34</v>
      </c>
    </row>
    <row r="3" spans="1:9" ht="15">
      <c r="A3" s="41">
        <v>1</v>
      </c>
      <c r="B3" t="s">
        <v>70</v>
      </c>
      <c r="C3" s="72">
        <v>2</v>
      </c>
      <c r="D3" s="72">
        <v>20.83</v>
      </c>
      <c r="E3" s="72">
        <v>67.52</v>
      </c>
      <c r="F3" s="72">
        <v>59.61</v>
      </c>
      <c r="G3" s="44">
        <f>1-I3</f>
        <v>1</v>
      </c>
      <c r="H3" s="51">
        <f>'7Б'!AC2</f>
        <v>0</v>
      </c>
      <c r="I3" s="45">
        <f>'1'!E21</f>
        <v>0</v>
      </c>
    </row>
    <row r="4" spans="1:9" ht="15">
      <c r="A4" s="41">
        <v>2</v>
      </c>
      <c r="B4" t="s">
        <v>71</v>
      </c>
      <c r="C4" s="72">
        <v>2</v>
      </c>
      <c r="D4" s="72">
        <v>58.33</v>
      </c>
      <c r="E4" s="72">
        <v>72.77</v>
      </c>
      <c r="F4" s="72">
        <v>68.239999999999995</v>
      </c>
      <c r="G4" s="44">
        <f t="shared" ref="G4:G14" si="0">1-I4</f>
        <v>0.95454545454545459</v>
      </c>
      <c r="H4" s="51">
        <f>'7Б'!AD2</f>
        <v>6</v>
      </c>
      <c r="I4" s="45">
        <f>'1'!F21</f>
        <v>4.5454545454545456E-2</v>
      </c>
    </row>
    <row r="5" spans="1:9" ht="15">
      <c r="A5" s="41">
        <v>3</v>
      </c>
      <c r="B5" t="s">
        <v>72</v>
      </c>
      <c r="C5" s="72">
        <v>2</v>
      </c>
      <c r="D5" s="72">
        <v>25</v>
      </c>
      <c r="E5" s="72">
        <v>46.7</v>
      </c>
      <c r="F5" s="72">
        <v>37.880000000000003</v>
      </c>
      <c r="G5" s="44">
        <f t="shared" si="0"/>
        <v>0.98484848484848486</v>
      </c>
      <c r="H5" s="51">
        <f>'7Б'!AE2</f>
        <v>2</v>
      </c>
      <c r="I5" s="45">
        <f>'1'!G21</f>
        <v>1.5151515151515152E-2</v>
      </c>
    </row>
    <row r="6" spans="1:9" ht="15">
      <c r="A6" s="41">
        <v>4</v>
      </c>
      <c r="B6" t="s">
        <v>73</v>
      </c>
      <c r="C6" s="72">
        <v>2</v>
      </c>
      <c r="D6" s="72">
        <v>62.5</v>
      </c>
      <c r="E6" s="72">
        <v>49.08</v>
      </c>
      <c r="F6" s="72">
        <v>39.020000000000003</v>
      </c>
      <c r="G6" s="44">
        <f t="shared" si="0"/>
        <v>0.94696969696969702</v>
      </c>
      <c r="H6" s="51">
        <f>'7Б'!AF2</f>
        <v>7</v>
      </c>
      <c r="I6" s="45">
        <f>'1'!H21</f>
        <v>5.3030303030303032E-2</v>
      </c>
    </row>
    <row r="7" spans="1:9" ht="15">
      <c r="A7" s="41">
        <v>5</v>
      </c>
      <c r="B7" t="s">
        <v>74</v>
      </c>
      <c r="C7" s="72">
        <v>2</v>
      </c>
      <c r="D7" s="72">
        <v>83.33</v>
      </c>
      <c r="E7" s="72">
        <v>66.53</v>
      </c>
      <c r="F7" s="72">
        <v>58.87</v>
      </c>
      <c r="G7" s="44">
        <f t="shared" si="0"/>
        <v>0.93939393939393945</v>
      </c>
      <c r="H7" s="61">
        <f>'7Б'!AG2</f>
        <v>8</v>
      </c>
      <c r="I7" s="62">
        <f>'1'!I21</f>
        <v>6.0606060606060608E-2</v>
      </c>
    </row>
    <row r="8" spans="1:9" ht="15">
      <c r="A8" s="41">
        <v>6</v>
      </c>
      <c r="B8" t="s">
        <v>75</v>
      </c>
      <c r="C8" s="72">
        <v>2</v>
      </c>
      <c r="D8" s="72">
        <v>83.33</v>
      </c>
      <c r="E8" s="72">
        <v>81.22</v>
      </c>
      <c r="F8" s="72">
        <v>72.63</v>
      </c>
      <c r="G8" s="44">
        <f t="shared" si="0"/>
        <v>0.93181818181818188</v>
      </c>
      <c r="H8" s="61">
        <f>'7Б'!AH2</f>
        <v>9</v>
      </c>
      <c r="I8" s="62">
        <f>'1'!J21</f>
        <v>6.8181818181818177E-2</v>
      </c>
    </row>
    <row r="9" spans="1:9" ht="15">
      <c r="A9" s="41">
        <v>7</v>
      </c>
      <c r="B9" t="s">
        <v>76</v>
      </c>
      <c r="C9" s="72">
        <v>2</v>
      </c>
      <c r="D9" s="72">
        <v>16.670000000000002</v>
      </c>
      <c r="E9" s="72">
        <v>49.91</v>
      </c>
      <c r="F9" s="72">
        <v>39.1</v>
      </c>
      <c r="G9" s="44">
        <f t="shared" si="0"/>
        <v>0.99242424242424243</v>
      </c>
      <c r="H9" s="61">
        <f>'7Б'!AI2</f>
        <v>1</v>
      </c>
      <c r="I9" s="62">
        <f>'1'!K21</f>
        <v>7.575757575757576E-3</v>
      </c>
    </row>
    <row r="10" spans="1:9" ht="15">
      <c r="A10" s="41">
        <v>8</v>
      </c>
      <c r="B10" t="s">
        <v>77</v>
      </c>
      <c r="C10" s="72">
        <v>2</v>
      </c>
      <c r="D10" s="72">
        <v>20.83</v>
      </c>
      <c r="E10" s="72">
        <v>57.3</v>
      </c>
      <c r="F10" s="72">
        <v>47.01</v>
      </c>
      <c r="G10" s="44">
        <f t="shared" si="0"/>
        <v>0.99242424242424243</v>
      </c>
      <c r="H10" s="61">
        <f>'7Б'!AJ2</f>
        <v>1</v>
      </c>
      <c r="I10" s="62">
        <f>'1'!L21</f>
        <v>7.575757575757576E-3</v>
      </c>
    </row>
    <row r="11" spans="1:9" ht="15">
      <c r="A11" s="41">
        <v>9</v>
      </c>
      <c r="B11" t="s">
        <v>78</v>
      </c>
      <c r="C11" s="72">
        <v>2</v>
      </c>
      <c r="D11" s="72">
        <v>0</v>
      </c>
      <c r="E11" s="72">
        <v>36.549999999999997</v>
      </c>
      <c r="F11" s="72">
        <v>28.8</v>
      </c>
      <c r="G11" s="44">
        <f t="shared" si="0"/>
        <v>1</v>
      </c>
      <c r="H11" s="61">
        <f>'7Б'!AK2</f>
        <v>0</v>
      </c>
      <c r="I11" s="62">
        <f>'1'!M21</f>
        <v>0</v>
      </c>
    </row>
    <row r="12" spans="1:9" ht="15">
      <c r="A12" s="41">
        <v>10</v>
      </c>
      <c r="B12" t="s">
        <v>79</v>
      </c>
      <c r="C12" s="72">
        <v>1</v>
      </c>
      <c r="D12" s="72">
        <v>66.67</v>
      </c>
      <c r="E12" s="72">
        <v>74.459999999999994</v>
      </c>
      <c r="F12" s="72">
        <v>68.05</v>
      </c>
      <c r="G12" s="44">
        <f t="shared" si="0"/>
        <v>0.93939393939393945</v>
      </c>
      <c r="H12" s="61">
        <f>'7Б'!AL2</f>
        <v>8</v>
      </c>
      <c r="I12" s="62">
        <f>'1'!N21</f>
        <v>6.0606060606060608E-2</v>
      </c>
    </row>
    <row r="13" spans="1:9" ht="15">
      <c r="A13" s="41">
        <v>11</v>
      </c>
      <c r="B13" t="s">
        <v>80</v>
      </c>
      <c r="C13" s="72">
        <v>2</v>
      </c>
      <c r="D13" s="72">
        <v>66.67</v>
      </c>
      <c r="E13" s="72">
        <v>52.86</v>
      </c>
      <c r="F13" s="72">
        <v>44.69</v>
      </c>
      <c r="G13" s="44">
        <f t="shared" si="0"/>
        <v>0.93939393939393945</v>
      </c>
      <c r="H13" s="61">
        <f>'7Б'!AM2</f>
        <v>8</v>
      </c>
      <c r="I13" s="62">
        <f>'1'!O21</f>
        <v>6.0606060606060608E-2</v>
      </c>
    </row>
    <row r="14" spans="1:9" ht="15">
      <c r="A14" s="41">
        <v>12</v>
      </c>
      <c r="B14" t="s">
        <v>81</v>
      </c>
      <c r="C14" s="72">
        <v>2</v>
      </c>
      <c r="D14" s="72">
        <v>83.33</v>
      </c>
      <c r="E14" s="72">
        <v>68.86</v>
      </c>
      <c r="F14" s="72">
        <v>62.7</v>
      </c>
      <c r="G14" s="44">
        <f t="shared" si="0"/>
        <v>0.93181818181818188</v>
      </c>
      <c r="H14" s="61">
        <f>'7Б'!AN2</f>
        <v>9</v>
      </c>
      <c r="I14" s="62">
        <f>'1'!P21</f>
        <v>6.8181818181818177E-2</v>
      </c>
    </row>
    <row r="15" spans="1:9" ht="15">
      <c r="A15" s="41">
        <v>13</v>
      </c>
      <c r="B15" t="s">
        <v>82</v>
      </c>
      <c r="C15" s="72">
        <v>3</v>
      </c>
      <c r="D15" s="72">
        <v>50</v>
      </c>
      <c r="E15" s="72">
        <v>48.96</v>
      </c>
      <c r="F15" s="72">
        <v>40.26</v>
      </c>
      <c r="G15" s="44">
        <f>1-I15</f>
        <v>0.96969696969696972</v>
      </c>
      <c r="H15" s="61">
        <f>'7Б'!AO2</f>
        <v>4</v>
      </c>
      <c r="I15" s="62">
        <f>'1'!Q21</f>
        <v>3.0303030303030304E-2</v>
      </c>
    </row>
    <row r="16" spans="1:9" ht="15">
      <c r="A16" s="41">
        <v>14</v>
      </c>
      <c r="B16" t="s">
        <v>83</v>
      </c>
      <c r="C16" s="72">
        <v>1</v>
      </c>
      <c r="D16" s="72">
        <v>0</v>
      </c>
      <c r="E16" s="72">
        <v>57.66</v>
      </c>
      <c r="F16" s="72">
        <v>51.37</v>
      </c>
      <c r="G16" s="44">
        <f>1-I16</f>
        <v>1</v>
      </c>
      <c r="H16" s="61">
        <f>'7Б'!AP2</f>
        <v>0</v>
      </c>
      <c r="I16" s="62">
        <f>'1'!R21</f>
        <v>0</v>
      </c>
    </row>
    <row r="17" spans="1:9" ht="15">
      <c r="A17" s="41">
        <v>15</v>
      </c>
      <c r="B17" t="s">
        <v>84</v>
      </c>
      <c r="C17" s="72">
        <v>1</v>
      </c>
      <c r="D17" s="72">
        <v>0</v>
      </c>
      <c r="E17" s="72">
        <v>55.33</v>
      </c>
      <c r="F17" s="72">
        <v>46.31</v>
      </c>
      <c r="G17" s="44">
        <f t="shared" ref="G17:G22" si="1">1-I17</f>
        <v>1</v>
      </c>
      <c r="H17" s="61">
        <f>'7Б'!AQ2</f>
        <v>0</v>
      </c>
      <c r="I17" s="62">
        <f>'1'!S21</f>
        <v>0</v>
      </c>
    </row>
    <row r="18" spans="1:9" ht="15">
      <c r="A18" s="41">
        <v>16</v>
      </c>
      <c r="B18" t="s">
        <v>85</v>
      </c>
      <c r="C18" s="72">
        <v>1</v>
      </c>
      <c r="D18" s="72">
        <v>16.670000000000002</v>
      </c>
      <c r="E18" s="72">
        <v>62.43</v>
      </c>
      <c r="F18" s="72">
        <v>57.02</v>
      </c>
      <c r="G18" s="44">
        <f t="shared" si="1"/>
        <v>0.98484848484848486</v>
      </c>
      <c r="H18" s="61">
        <f>'7Б'!AR2</f>
        <v>2</v>
      </c>
      <c r="I18" s="62">
        <f>'1'!T21</f>
        <v>1.5151515151515152E-2</v>
      </c>
    </row>
    <row r="19" spans="1:9" ht="15">
      <c r="A19" s="41">
        <v>17</v>
      </c>
      <c r="B19" t="s">
        <v>86</v>
      </c>
      <c r="C19" s="72">
        <v>2</v>
      </c>
      <c r="D19" s="72">
        <v>83.33</v>
      </c>
      <c r="E19" s="72">
        <v>80.53</v>
      </c>
      <c r="F19" s="72">
        <v>78.790000000000006</v>
      </c>
      <c r="G19" s="44">
        <f t="shared" si="1"/>
        <v>0.9242424242424242</v>
      </c>
      <c r="H19" s="61">
        <f>'7Б'!AS2</f>
        <v>10</v>
      </c>
      <c r="I19" s="62">
        <f>'1'!U21</f>
        <v>7.575757575757576E-2</v>
      </c>
    </row>
    <row r="20" spans="1:9" ht="15">
      <c r="A20" s="41">
        <v>18</v>
      </c>
      <c r="B20" t="s">
        <v>87</v>
      </c>
      <c r="C20" s="72">
        <v>1</v>
      </c>
      <c r="D20" s="72">
        <v>33.33</v>
      </c>
      <c r="E20" s="72">
        <v>71.48</v>
      </c>
      <c r="F20" s="72">
        <v>67.31</v>
      </c>
      <c r="G20" s="44">
        <f t="shared" si="1"/>
        <v>0.96969696969696972</v>
      </c>
      <c r="H20" s="61">
        <f>'7Б'!AT2</f>
        <v>4</v>
      </c>
      <c r="I20" s="62">
        <f>'1'!V21</f>
        <v>3.0303030303030304E-2</v>
      </c>
    </row>
    <row r="21" spans="1:9" ht="15">
      <c r="A21" s="41">
        <v>19</v>
      </c>
      <c r="B21" t="s">
        <v>88</v>
      </c>
      <c r="C21" s="72">
        <v>1</v>
      </c>
      <c r="D21" s="72">
        <v>33.33</v>
      </c>
      <c r="E21" s="72">
        <v>74.55</v>
      </c>
      <c r="F21" s="72">
        <v>68.19</v>
      </c>
      <c r="G21" s="44">
        <f t="shared" si="1"/>
        <v>0.96969696969696972</v>
      </c>
      <c r="H21" s="61">
        <f>'7Б'!AU2</f>
        <v>4</v>
      </c>
      <c r="I21" s="62">
        <f>'1'!W21</f>
        <v>3.0303030303030304E-2</v>
      </c>
    </row>
    <row r="22" spans="1:9" ht="15">
      <c r="A22" s="41">
        <v>20</v>
      </c>
      <c r="B22" t="s">
        <v>89</v>
      </c>
      <c r="C22" s="72">
        <v>2</v>
      </c>
      <c r="D22" s="72">
        <v>8.33</v>
      </c>
      <c r="E22" s="72">
        <v>63.13</v>
      </c>
      <c r="F22" s="72">
        <v>56.48</v>
      </c>
      <c r="G22" s="44">
        <f t="shared" si="1"/>
        <v>1</v>
      </c>
      <c r="H22" s="61">
        <f>'7Б'!AV2</f>
        <v>0</v>
      </c>
      <c r="I22" s="62">
        <f>'1'!X21</f>
        <v>0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44"/>
  <sheetViews>
    <sheetView topLeftCell="G1" zoomScale="70" zoomScaleNormal="70" workbookViewId="0">
      <selection activeCell="AW2" sqref="AW2:BA5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29" customWidth="1"/>
    <col min="26" max="26" width="8.7109375" style="3" bestFit="1" customWidth="1"/>
    <col min="29" max="48" width="7.28515625" customWidth="1"/>
  </cols>
  <sheetData>
    <row r="1" spans="1:50">
      <c r="D1" s="30" t="s">
        <v>35</v>
      </c>
      <c r="E1" s="4">
        <v>2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2</v>
      </c>
      <c r="N1" s="4">
        <v>1</v>
      </c>
      <c r="O1" s="4">
        <f>'1'!O1</f>
        <v>2</v>
      </c>
      <c r="P1" s="4">
        <f>'1'!P1</f>
        <v>2</v>
      </c>
      <c r="Q1" s="4">
        <f>'1'!Q1</f>
        <v>3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1</v>
      </c>
      <c r="X1" s="4">
        <f>'1'!X1</f>
        <v>2</v>
      </c>
      <c r="AA1" s="5">
        <v>33</v>
      </c>
      <c r="AC1" s="71">
        <v>33</v>
      </c>
      <c r="AW1" s="92" t="s">
        <v>10</v>
      </c>
      <c r="AX1" s="93"/>
    </row>
    <row r="2" spans="1:50">
      <c r="AC2" s="2">
        <f>COUNTIF(E6:E24,E1)</f>
        <v>0</v>
      </c>
      <c r="AD2" s="2">
        <f>COUNTIF(F6:F24,F1)</f>
        <v>6</v>
      </c>
      <c r="AE2" s="2">
        <f>COUNTIF(G6:G24,G1)</f>
        <v>2</v>
      </c>
      <c r="AF2" s="2">
        <f>COUNTIF(H6:H24,H1)</f>
        <v>7</v>
      </c>
      <c r="AG2" s="2">
        <f>COUNTIF(I6:I24,I1)</f>
        <v>8</v>
      </c>
      <c r="AH2" s="2">
        <f>COUNTIF(J6:J24,J1)</f>
        <v>9</v>
      </c>
      <c r="AI2" s="2">
        <f>COUNTIF(K6:K24,K1)</f>
        <v>1</v>
      </c>
      <c r="AJ2" s="2">
        <f>COUNTIF(L6:L24,L1)</f>
        <v>1</v>
      </c>
      <c r="AK2" s="2">
        <f>COUNTIF(M6:M24,M1)</f>
        <v>0</v>
      </c>
      <c r="AL2" s="2">
        <f>COUNTIF(N6:N24,N1)</f>
        <v>8</v>
      </c>
      <c r="AM2" s="2">
        <f>COUNTIF(O6:O24,O1)</f>
        <v>8</v>
      </c>
      <c r="AN2" s="2">
        <f>COUNTIF(P6:P24,P1)</f>
        <v>9</v>
      </c>
      <c r="AO2" s="2">
        <f>COUNTIF(Q6:Q24,Q1)</f>
        <v>4</v>
      </c>
      <c r="AP2" s="2">
        <f>COUNTIF(R6:R24,R1)</f>
        <v>0</v>
      </c>
      <c r="AQ2" s="2">
        <f>COUNTIF(S6:S24,S1)</f>
        <v>0</v>
      </c>
      <c r="AR2" s="2">
        <f>COUNTIF(T6:T24,T1)</f>
        <v>2</v>
      </c>
      <c r="AS2" s="2">
        <f>COUNTIF(U6:U24,U1)</f>
        <v>10</v>
      </c>
      <c r="AT2" s="2">
        <f>COUNTIF(V6:V24,V1)</f>
        <v>4</v>
      </c>
      <c r="AU2" s="2">
        <f>COUNTIF(W6:W24,W1)</f>
        <v>4</v>
      </c>
      <c r="AV2" s="2">
        <f>COUNTIF(X6:X24,X1)</f>
        <v>0</v>
      </c>
      <c r="AW2" s="92" t="s">
        <v>11</v>
      </c>
      <c r="AX2" s="93"/>
    </row>
    <row r="3" spans="1:50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1" t="s">
        <v>4</v>
      </c>
      <c r="Z3" s="81" t="s">
        <v>5</v>
      </c>
      <c r="AA3" s="75" t="s">
        <v>7</v>
      </c>
      <c r="AC3" s="2">
        <f t="shared" ref="AC3:AM3" si="0">$AC$1-AC2-AC5-AC4</f>
        <v>26</v>
      </c>
      <c r="AD3" s="2">
        <f t="shared" si="0"/>
        <v>25</v>
      </c>
      <c r="AE3" s="2">
        <f t="shared" si="0"/>
        <v>28</v>
      </c>
      <c r="AF3" s="2">
        <f t="shared" si="0"/>
        <v>25</v>
      </c>
      <c r="AG3" s="2">
        <f t="shared" si="0"/>
        <v>25</v>
      </c>
      <c r="AH3" s="2">
        <f t="shared" si="0"/>
        <v>24</v>
      </c>
      <c r="AI3" s="2">
        <f t="shared" si="0"/>
        <v>30</v>
      </c>
      <c r="AJ3" s="2">
        <f t="shared" si="0"/>
        <v>31</v>
      </c>
      <c r="AK3" s="2">
        <f t="shared" si="0"/>
        <v>24</v>
      </c>
      <c r="AL3" s="2">
        <f t="shared" si="0"/>
        <v>22</v>
      </c>
      <c r="AM3" s="2">
        <f t="shared" si="0"/>
        <v>22</v>
      </c>
      <c r="AN3" s="2">
        <f t="shared" ref="AN3" si="1">$AC$1-AN2-AN5-AN4</f>
        <v>24</v>
      </c>
      <c r="AO3" s="2">
        <f t="shared" ref="AO3" si="2">$AC$1-AO2-AO5-AO4</f>
        <v>28</v>
      </c>
      <c r="AP3" s="2">
        <f t="shared" ref="AP3" si="3">$AC$1-AP2-AP5-AP4</f>
        <v>31</v>
      </c>
      <c r="AQ3" s="2">
        <f t="shared" ref="AQ3" si="4">$AC$1-AQ2-AQ5-AQ4</f>
        <v>31</v>
      </c>
      <c r="AR3" s="2">
        <f t="shared" ref="AR3" si="5">$AC$1-AR2-AR5-AR4</f>
        <v>31</v>
      </c>
      <c r="AS3" s="2">
        <f t="shared" ref="AS3" si="6">$AC$1-AS2-AS5-AS4</f>
        <v>22</v>
      </c>
      <c r="AT3" s="2">
        <f t="shared" ref="AT3" si="7">$AC$1-AT2-AT5-AT4</f>
        <v>28</v>
      </c>
      <c r="AU3" s="2">
        <f t="shared" ref="AU3" si="8">$AC$1-AU2-AU5-AU4</f>
        <v>29</v>
      </c>
      <c r="AV3" s="2">
        <f t="shared" ref="AV3" si="9">$AC$1-AV2-AV5-AV4</f>
        <v>30</v>
      </c>
      <c r="AW3" s="92" t="s">
        <v>12</v>
      </c>
      <c r="AX3" s="93"/>
    </row>
    <row r="4" spans="1:50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2"/>
      <c r="Z4" s="82"/>
      <c r="AA4" s="76"/>
      <c r="AC4" s="2">
        <f>COUNTIF(E6:E24,"=N  ")</f>
        <v>0</v>
      </c>
      <c r="AD4" s="2">
        <f>COUNTIF(F6:F24,"=N  ")</f>
        <v>0</v>
      </c>
      <c r="AE4" s="2">
        <f>COUNTIF(G6:G24,"=N  ")</f>
        <v>0</v>
      </c>
      <c r="AF4" s="2">
        <f>COUNTIF(H6:H24,"=N  ")</f>
        <v>0</v>
      </c>
      <c r="AG4" s="2">
        <f>COUNTIF(I6:I24,"=N  ")</f>
        <v>0</v>
      </c>
      <c r="AH4" s="2">
        <f>COUNTIF(J6:J24,"=N  ")</f>
        <v>0</v>
      </c>
      <c r="AI4" s="2">
        <f>COUNTIF(K6:K24,"=N  ")</f>
        <v>0</v>
      </c>
      <c r="AJ4" s="2">
        <f>COUNTIF(L6:L24,"=N  ")</f>
        <v>0</v>
      </c>
      <c r="AK4" s="2">
        <f>COUNTIF(M6:M24,"=N  ")</f>
        <v>0</v>
      </c>
      <c r="AL4" s="2">
        <f>COUNTIF(N6:N24,"=N  ")</f>
        <v>0</v>
      </c>
      <c r="AM4" s="2">
        <f>COUNTIF(O6:O24,"=N  ")</f>
        <v>0</v>
      </c>
      <c r="AN4" s="2">
        <f>COUNTIF(P6:P24,"=N  ")</f>
        <v>0</v>
      </c>
      <c r="AO4" s="2">
        <f>COUNTIF(Q6:Q24,"=N  ")</f>
        <v>0</v>
      </c>
      <c r="AP4" s="2">
        <f>COUNTIF(R6:R24,"=N  ")</f>
        <v>0</v>
      </c>
      <c r="AQ4" s="2">
        <f>COUNTIF(S6:S24,"=N  ")</f>
        <v>0</v>
      </c>
      <c r="AR4" s="2">
        <f>COUNTIF(T6:T24,"=N  ")</f>
        <v>0</v>
      </c>
      <c r="AS4" s="2">
        <f>COUNTIF(U6:U24,"=N  ")</f>
        <v>0</v>
      </c>
      <c r="AT4" s="2">
        <f>COUNTIF(V6:V24,"=N  ")</f>
        <v>0</v>
      </c>
      <c r="AU4" s="2">
        <f>COUNTIF(W6:W24,"=N  ")</f>
        <v>0</v>
      </c>
      <c r="AV4" s="2">
        <f>COUNTIF(X6:X24,"=N  ")</f>
        <v>0</v>
      </c>
      <c r="AW4" s="92" t="s">
        <v>9</v>
      </c>
      <c r="AX4" s="93"/>
    </row>
    <row r="5" spans="1:50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83"/>
      <c r="Z5" s="83"/>
      <c r="AA5" s="77"/>
      <c r="AC5" s="2">
        <f>COUNTIF(E6:E24,"=0")</f>
        <v>7</v>
      </c>
      <c r="AD5" s="2">
        <f>COUNTIF(F6:F24,"=0")</f>
        <v>2</v>
      </c>
      <c r="AE5" s="2">
        <f>COUNTIF(G6:G24,"=0")</f>
        <v>3</v>
      </c>
      <c r="AF5" s="2">
        <f>COUNTIF(H6:H24,"=0")</f>
        <v>1</v>
      </c>
      <c r="AG5" s="2">
        <f>COUNTIF(I6:I24,"=0")</f>
        <v>0</v>
      </c>
      <c r="AH5" s="2">
        <f>COUNTIF(J6:J24,"=0")</f>
        <v>0</v>
      </c>
      <c r="AI5" s="2">
        <f>COUNTIF(K6:K24,"=0")</f>
        <v>2</v>
      </c>
      <c r="AJ5" s="2">
        <f>COUNTIF(L6:L24,"=0")</f>
        <v>1</v>
      </c>
      <c r="AK5" s="2">
        <f>COUNTIF(M6:M24,"=0")</f>
        <v>9</v>
      </c>
      <c r="AL5" s="2">
        <f>COUNTIF(N6:N24,"=0")</f>
        <v>3</v>
      </c>
      <c r="AM5" s="2">
        <f>COUNTIF(O6:O24,"=0")</f>
        <v>3</v>
      </c>
      <c r="AN5" s="2">
        <f>COUNTIF(P6:P24,"=0")</f>
        <v>0</v>
      </c>
      <c r="AO5" s="2">
        <f>COUNTIF(Q6:Q24,"=0")</f>
        <v>1</v>
      </c>
      <c r="AP5" s="2">
        <f>COUNTIF(R6:R24,"=0")</f>
        <v>2</v>
      </c>
      <c r="AQ5" s="2">
        <f>COUNTIF(S6:S24,"=0")</f>
        <v>2</v>
      </c>
      <c r="AR5" s="2">
        <f>COUNTIF(T6:T24,"=0")</f>
        <v>0</v>
      </c>
      <c r="AS5" s="2">
        <f>COUNTIF(U6:U24,"=0")</f>
        <v>1</v>
      </c>
      <c r="AT5" s="2">
        <f>COUNTIF(V6:V24,"=0")</f>
        <v>1</v>
      </c>
      <c r="AU5" s="2">
        <f>COUNTIF(W6:W24,"=0")</f>
        <v>0</v>
      </c>
      <c r="AV5" s="2">
        <f>COUNTIF(X6:X24,"=0")</f>
        <v>3</v>
      </c>
      <c r="AW5" s="92" t="s">
        <v>8</v>
      </c>
      <c r="AX5" s="93"/>
    </row>
    <row r="6" spans="1:50">
      <c r="A6" s="1">
        <v>1</v>
      </c>
      <c r="B6" s="1" t="s">
        <v>56</v>
      </c>
      <c r="C6" s="2">
        <v>1</v>
      </c>
      <c r="D6" s="2">
        <v>7</v>
      </c>
      <c r="E6" s="72">
        <v>1</v>
      </c>
      <c r="F6" s="72">
        <v>0</v>
      </c>
      <c r="G6" s="72">
        <v>0</v>
      </c>
      <c r="H6" s="72">
        <v>2</v>
      </c>
      <c r="I6" s="72">
        <v>2</v>
      </c>
      <c r="J6" s="72">
        <v>2</v>
      </c>
      <c r="K6" s="72">
        <v>0</v>
      </c>
      <c r="L6" s="72">
        <v>1</v>
      </c>
      <c r="M6" s="72" t="s">
        <v>68</v>
      </c>
      <c r="N6" s="72">
        <v>1</v>
      </c>
      <c r="O6" s="72">
        <v>2</v>
      </c>
      <c r="P6" s="72">
        <v>2</v>
      </c>
      <c r="Q6" s="72">
        <v>1</v>
      </c>
      <c r="R6" s="72" t="s">
        <v>68</v>
      </c>
      <c r="S6" s="72" t="s">
        <v>68</v>
      </c>
      <c r="T6" s="72" t="s">
        <v>68</v>
      </c>
      <c r="U6" s="72">
        <v>2</v>
      </c>
      <c r="V6" s="72">
        <v>1</v>
      </c>
      <c r="W6" s="72" t="s">
        <v>68</v>
      </c>
      <c r="X6" s="72">
        <v>1</v>
      </c>
      <c r="Y6" s="72">
        <v>18</v>
      </c>
      <c r="Z6" s="72">
        <v>3</v>
      </c>
      <c r="AA6" s="6">
        <f>Y6/$AA$1*100</f>
        <v>54.54545454545454</v>
      </c>
    </row>
    <row r="7" spans="1:50">
      <c r="A7" s="1">
        <v>2</v>
      </c>
      <c r="B7" s="1" t="s">
        <v>57</v>
      </c>
      <c r="C7" s="2">
        <v>1</v>
      </c>
      <c r="D7" s="2">
        <v>7</v>
      </c>
      <c r="E7" s="72">
        <v>0</v>
      </c>
      <c r="F7" s="72" t="s">
        <v>68</v>
      </c>
      <c r="G7" s="72" t="s">
        <v>68</v>
      </c>
      <c r="H7" s="72">
        <v>2</v>
      </c>
      <c r="I7" s="72">
        <v>2</v>
      </c>
      <c r="J7" s="72">
        <v>2</v>
      </c>
      <c r="K7" s="72">
        <v>1</v>
      </c>
      <c r="L7" s="72">
        <v>1</v>
      </c>
      <c r="M7" s="72" t="s">
        <v>68</v>
      </c>
      <c r="N7" s="72">
        <v>1</v>
      </c>
      <c r="O7" s="72">
        <v>2</v>
      </c>
      <c r="P7" s="72">
        <v>2</v>
      </c>
      <c r="Q7" s="72">
        <v>2</v>
      </c>
      <c r="R7" s="72" t="s">
        <v>68</v>
      </c>
      <c r="S7" s="72" t="s">
        <v>68</v>
      </c>
      <c r="T7" s="72" t="s">
        <v>68</v>
      </c>
      <c r="U7" s="72">
        <v>2</v>
      </c>
      <c r="V7" s="72" t="s">
        <v>68</v>
      </c>
      <c r="W7" s="72">
        <v>1</v>
      </c>
      <c r="X7" s="72">
        <v>1</v>
      </c>
      <c r="Y7" s="72">
        <v>19</v>
      </c>
      <c r="Z7" s="72">
        <v>3</v>
      </c>
      <c r="AA7" s="6">
        <f>Y7/$AA$1*100</f>
        <v>57.575757575757578</v>
      </c>
      <c r="AC7" s="65" t="s">
        <v>13</v>
      </c>
      <c r="AD7" s="14">
        <f>COUNTIF(Z6:Z24,"=2")</f>
        <v>1</v>
      </c>
      <c r="AE7" s="15">
        <f>AD7/$AC$1*100</f>
        <v>3.0303030303030303</v>
      </c>
    </row>
    <row r="8" spans="1:50">
      <c r="A8" s="1">
        <v>3</v>
      </c>
      <c r="B8" s="1" t="s">
        <v>67</v>
      </c>
      <c r="C8" s="2">
        <v>2</v>
      </c>
      <c r="D8" s="2">
        <v>7</v>
      </c>
      <c r="E8" s="72">
        <v>1</v>
      </c>
      <c r="F8" s="72">
        <v>0</v>
      </c>
      <c r="G8" s="72">
        <v>0</v>
      </c>
      <c r="H8" s="72">
        <v>1</v>
      </c>
      <c r="I8" s="72">
        <v>1</v>
      </c>
      <c r="J8" s="72">
        <v>2</v>
      </c>
      <c r="K8" s="72">
        <v>2</v>
      </c>
      <c r="L8" s="72">
        <v>2</v>
      </c>
      <c r="M8" s="72" t="s">
        <v>68</v>
      </c>
      <c r="N8" s="72">
        <v>1</v>
      </c>
      <c r="O8" s="72">
        <v>2</v>
      </c>
      <c r="P8" s="72" t="s">
        <v>68</v>
      </c>
      <c r="Q8" s="72" t="s">
        <v>68</v>
      </c>
      <c r="R8" s="72" t="s">
        <v>68</v>
      </c>
      <c r="S8" s="72" t="s">
        <v>68</v>
      </c>
      <c r="T8" s="72" t="s">
        <v>68</v>
      </c>
      <c r="U8" s="72" t="s">
        <v>68</v>
      </c>
      <c r="V8" s="72" t="s">
        <v>68</v>
      </c>
      <c r="W8" s="72" t="s">
        <v>68</v>
      </c>
      <c r="X8" s="72" t="s">
        <v>68</v>
      </c>
      <c r="Y8" s="72">
        <v>12</v>
      </c>
      <c r="Z8" s="72">
        <v>3</v>
      </c>
      <c r="AA8" s="6">
        <f>Y8/$AA$1*100</f>
        <v>36.363636363636367</v>
      </c>
      <c r="AC8" s="66" t="s">
        <v>14</v>
      </c>
      <c r="AD8" s="8">
        <f>COUNTIF(Z6:Z24,"=3")</f>
        <v>11</v>
      </c>
      <c r="AE8" s="13">
        <f>AD8/$AC$1*100</f>
        <v>33.333333333333329</v>
      </c>
    </row>
    <row r="9" spans="1:50">
      <c r="A9" s="1">
        <v>4</v>
      </c>
      <c r="B9" s="1" t="s">
        <v>58</v>
      </c>
      <c r="C9" s="2">
        <v>2</v>
      </c>
      <c r="D9" s="2">
        <v>7</v>
      </c>
      <c r="E9" s="72">
        <v>0</v>
      </c>
      <c r="F9" s="72">
        <v>2</v>
      </c>
      <c r="G9" s="72">
        <v>2</v>
      </c>
      <c r="H9" s="72">
        <v>2</v>
      </c>
      <c r="I9" s="72">
        <v>1</v>
      </c>
      <c r="J9" s="72">
        <v>1</v>
      </c>
      <c r="K9" s="72" t="s">
        <v>68</v>
      </c>
      <c r="L9" s="72" t="s">
        <v>68</v>
      </c>
      <c r="M9" s="72">
        <v>0</v>
      </c>
      <c r="N9" s="72">
        <v>1</v>
      </c>
      <c r="O9" s="72">
        <v>2</v>
      </c>
      <c r="P9" s="72">
        <v>2</v>
      </c>
      <c r="Q9" s="72">
        <v>3</v>
      </c>
      <c r="R9" s="72" t="s">
        <v>68</v>
      </c>
      <c r="S9" s="72" t="s">
        <v>68</v>
      </c>
      <c r="T9" s="72" t="s">
        <v>68</v>
      </c>
      <c r="U9" s="72">
        <v>2</v>
      </c>
      <c r="V9" s="72" t="s">
        <v>68</v>
      </c>
      <c r="W9" s="72" t="s">
        <v>68</v>
      </c>
      <c r="X9" s="72" t="s">
        <v>68</v>
      </c>
      <c r="Y9" s="72">
        <v>18</v>
      </c>
      <c r="Z9" s="72">
        <v>3</v>
      </c>
      <c r="AA9" s="6">
        <f>Y9/$AA$1*100</f>
        <v>54.54545454545454</v>
      </c>
      <c r="AC9" s="67" t="s">
        <v>15</v>
      </c>
      <c r="AD9" s="11">
        <f>COUNTIF(Z6:Z24,"=4")</f>
        <v>0</v>
      </c>
      <c r="AE9" s="12">
        <f>AD9/$AC$1*100</f>
        <v>0</v>
      </c>
    </row>
    <row r="10" spans="1:50">
      <c r="A10" s="1">
        <v>5</v>
      </c>
      <c r="B10" s="1" t="s">
        <v>59</v>
      </c>
      <c r="C10" s="2">
        <v>2</v>
      </c>
      <c r="D10" s="2">
        <v>7</v>
      </c>
      <c r="E10" s="72">
        <v>1</v>
      </c>
      <c r="F10" s="72">
        <v>1</v>
      </c>
      <c r="G10" s="72" t="s">
        <v>68</v>
      </c>
      <c r="H10" s="72" t="s">
        <v>68</v>
      </c>
      <c r="I10" s="72">
        <v>1</v>
      </c>
      <c r="J10" s="72">
        <v>2</v>
      </c>
      <c r="K10" s="72" t="s">
        <v>68</v>
      </c>
      <c r="L10" s="72" t="s">
        <v>68</v>
      </c>
      <c r="M10" s="72">
        <v>0</v>
      </c>
      <c r="N10" s="72">
        <v>1</v>
      </c>
      <c r="O10" s="72">
        <v>2</v>
      </c>
      <c r="P10" s="72">
        <v>2</v>
      </c>
      <c r="Q10" s="72" t="s">
        <v>68</v>
      </c>
      <c r="R10" s="72" t="s">
        <v>68</v>
      </c>
      <c r="S10" s="72" t="s">
        <v>68</v>
      </c>
      <c r="T10" s="72" t="s">
        <v>68</v>
      </c>
      <c r="U10" s="72">
        <v>2</v>
      </c>
      <c r="V10" s="72">
        <v>1</v>
      </c>
      <c r="W10" s="72" t="s">
        <v>68</v>
      </c>
      <c r="X10" s="72" t="s">
        <v>68</v>
      </c>
      <c r="Y10" s="72">
        <v>13</v>
      </c>
      <c r="Z10" s="72">
        <v>3</v>
      </c>
      <c r="AA10" s="6">
        <f>Y10/$AA$1*100</f>
        <v>39.393939393939391</v>
      </c>
      <c r="AC10" s="68" t="s">
        <v>16</v>
      </c>
      <c r="AD10" s="9">
        <f>COUNTIF(Z6:Z24,"=5")</f>
        <v>0</v>
      </c>
      <c r="AE10" s="10">
        <f>AD10/$AC$1*100</f>
        <v>0</v>
      </c>
    </row>
    <row r="11" spans="1:50">
      <c r="A11" s="1">
        <v>6</v>
      </c>
      <c r="B11" s="1" t="s">
        <v>60</v>
      </c>
      <c r="C11" s="2">
        <v>1</v>
      </c>
      <c r="D11" s="2">
        <v>7</v>
      </c>
      <c r="E11" s="72">
        <v>0</v>
      </c>
      <c r="F11" s="72" t="s">
        <v>68</v>
      </c>
      <c r="G11" s="72">
        <v>2</v>
      </c>
      <c r="H11" s="72">
        <v>2</v>
      </c>
      <c r="I11" s="72">
        <v>2</v>
      </c>
      <c r="J11" s="72">
        <v>2</v>
      </c>
      <c r="K11" s="72" t="s">
        <v>68</v>
      </c>
      <c r="L11" s="72" t="s">
        <v>68</v>
      </c>
      <c r="M11" s="72">
        <v>0</v>
      </c>
      <c r="N11" s="72" t="s">
        <v>68</v>
      </c>
      <c r="O11" s="72">
        <v>0</v>
      </c>
      <c r="P11" s="72">
        <v>2</v>
      </c>
      <c r="Q11" s="72" t="s">
        <v>68</v>
      </c>
      <c r="R11" s="72" t="s">
        <v>68</v>
      </c>
      <c r="S11" s="72" t="s">
        <v>68</v>
      </c>
      <c r="T11" s="72" t="s">
        <v>68</v>
      </c>
      <c r="U11" s="72">
        <v>2</v>
      </c>
      <c r="V11" s="72" t="s">
        <v>68</v>
      </c>
      <c r="W11" s="72">
        <v>1</v>
      </c>
      <c r="X11" s="72">
        <v>0</v>
      </c>
      <c r="Y11" s="72">
        <v>13</v>
      </c>
      <c r="Z11" s="72">
        <v>3</v>
      </c>
      <c r="AA11" s="6">
        <f>Y11/$AA$1*100</f>
        <v>39.393939393939391</v>
      </c>
    </row>
    <row r="12" spans="1:50">
      <c r="A12" s="1">
        <v>7</v>
      </c>
      <c r="B12" s="1" t="s">
        <v>61</v>
      </c>
      <c r="C12" s="2">
        <v>1</v>
      </c>
      <c r="D12" s="2">
        <v>7</v>
      </c>
      <c r="E12" s="72">
        <v>0</v>
      </c>
      <c r="F12" s="72">
        <v>2</v>
      </c>
      <c r="G12" s="72">
        <v>0</v>
      </c>
      <c r="H12" s="72">
        <v>2</v>
      </c>
      <c r="I12" s="72">
        <v>2</v>
      </c>
      <c r="J12" s="72">
        <v>1</v>
      </c>
      <c r="K12" s="72" t="s">
        <v>68</v>
      </c>
      <c r="L12" s="72" t="s">
        <v>68</v>
      </c>
      <c r="M12" s="72">
        <v>0</v>
      </c>
      <c r="N12" s="72">
        <v>1</v>
      </c>
      <c r="O12" s="72">
        <v>2</v>
      </c>
      <c r="P12" s="72">
        <v>2</v>
      </c>
      <c r="Q12" s="72">
        <v>3</v>
      </c>
      <c r="R12" s="72" t="s">
        <v>68</v>
      </c>
      <c r="S12" s="72" t="s">
        <v>68</v>
      </c>
      <c r="T12" s="72" t="s">
        <v>68</v>
      </c>
      <c r="U12" s="72">
        <v>2</v>
      </c>
      <c r="V12" s="72" t="s">
        <v>68</v>
      </c>
      <c r="W12" s="72" t="s">
        <v>68</v>
      </c>
      <c r="X12" s="72" t="s">
        <v>68</v>
      </c>
      <c r="Y12" s="72">
        <v>17</v>
      </c>
      <c r="Z12" s="72">
        <v>3</v>
      </c>
      <c r="AA12" s="6">
        <f>Y12/$AA$1*100</f>
        <v>51.515151515151516</v>
      </c>
      <c r="AC12" s="87" t="s">
        <v>53</v>
      </c>
      <c r="AD12" s="87"/>
      <c r="AE12" s="64">
        <f>COUNTIF(AA6:AA24,100)</f>
        <v>0</v>
      </c>
    </row>
    <row r="13" spans="1:50">
      <c r="A13" s="1">
        <v>8</v>
      </c>
      <c r="B13" s="1" t="s">
        <v>62</v>
      </c>
      <c r="C13" s="2">
        <v>2</v>
      </c>
      <c r="D13" s="2">
        <v>7</v>
      </c>
      <c r="E13" s="72">
        <v>0</v>
      </c>
      <c r="F13" s="72">
        <v>2</v>
      </c>
      <c r="G13" s="72">
        <v>1</v>
      </c>
      <c r="H13" s="72" t="s">
        <v>68</v>
      </c>
      <c r="I13" s="72">
        <v>2</v>
      </c>
      <c r="J13" s="72">
        <v>2</v>
      </c>
      <c r="K13" s="72" t="s">
        <v>68</v>
      </c>
      <c r="L13" s="72" t="s">
        <v>68</v>
      </c>
      <c r="M13" s="72">
        <v>0</v>
      </c>
      <c r="N13" s="72">
        <v>1</v>
      </c>
      <c r="O13" s="72">
        <v>2</v>
      </c>
      <c r="P13" s="72">
        <v>2</v>
      </c>
      <c r="Q13" s="72">
        <v>3</v>
      </c>
      <c r="R13" s="72" t="s">
        <v>68</v>
      </c>
      <c r="S13" s="72" t="s">
        <v>68</v>
      </c>
      <c r="T13" s="72" t="s">
        <v>68</v>
      </c>
      <c r="U13" s="72">
        <v>2</v>
      </c>
      <c r="V13" s="72" t="s">
        <v>68</v>
      </c>
      <c r="W13" s="72" t="s">
        <v>68</v>
      </c>
      <c r="X13" s="72" t="s">
        <v>68</v>
      </c>
      <c r="Y13" s="72">
        <v>17</v>
      </c>
      <c r="Z13" s="72">
        <v>3</v>
      </c>
      <c r="AA13" s="6">
        <f>Y13/$AA$1*100</f>
        <v>51.515151515151516</v>
      </c>
      <c r="AC13" s="88" t="s">
        <v>17</v>
      </c>
      <c r="AD13" s="89"/>
      <c r="AE13" s="7">
        <f>SUM(AD8:AD10)/$AC$1*100</f>
        <v>33.333333333333329</v>
      </c>
    </row>
    <row r="14" spans="1:50">
      <c r="A14" s="1">
        <v>9</v>
      </c>
      <c r="B14" s="1" t="s">
        <v>63</v>
      </c>
      <c r="C14" s="2">
        <v>1</v>
      </c>
      <c r="D14" s="2">
        <v>7</v>
      </c>
      <c r="E14" s="72">
        <v>1</v>
      </c>
      <c r="F14" s="72">
        <v>2</v>
      </c>
      <c r="G14" s="72">
        <v>1</v>
      </c>
      <c r="H14" s="72">
        <v>2</v>
      </c>
      <c r="I14" s="72">
        <v>2</v>
      </c>
      <c r="J14" s="72">
        <v>2</v>
      </c>
      <c r="K14" s="72" t="s">
        <v>68</v>
      </c>
      <c r="L14" s="72" t="s">
        <v>68</v>
      </c>
      <c r="M14" s="72">
        <v>0</v>
      </c>
      <c r="N14" s="72">
        <v>1</v>
      </c>
      <c r="O14" s="72">
        <v>2</v>
      </c>
      <c r="P14" s="72">
        <v>1</v>
      </c>
      <c r="Q14" s="72">
        <v>3</v>
      </c>
      <c r="R14" s="72" t="s">
        <v>68</v>
      </c>
      <c r="S14" s="72" t="s">
        <v>68</v>
      </c>
      <c r="T14" s="72" t="s">
        <v>68</v>
      </c>
      <c r="U14" s="72">
        <v>2</v>
      </c>
      <c r="V14" s="72" t="s">
        <v>68</v>
      </c>
      <c r="W14" s="72" t="s">
        <v>68</v>
      </c>
      <c r="X14" s="72" t="s">
        <v>68</v>
      </c>
      <c r="Y14" s="72">
        <v>19</v>
      </c>
      <c r="Z14" s="72">
        <v>3</v>
      </c>
      <c r="AA14" s="6">
        <f>Y14/$AA$1*100</f>
        <v>57.575757575757578</v>
      </c>
      <c r="AC14" s="88" t="s">
        <v>31</v>
      </c>
      <c r="AD14" s="89"/>
      <c r="AE14" s="7">
        <f>SUM(AD9:AD10)/$AC$1*100</f>
        <v>0</v>
      </c>
    </row>
    <row r="15" spans="1:50">
      <c r="A15" s="1">
        <v>10</v>
      </c>
      <c r="B15" s="1" t="s">
        <v>64</v>
      </c>
      <c r="C15" s="2">
        <v>1</v>
      </c>
      <c r="D15" s="2">
        <v>7</v>
      </c>
      <c r="E15" s="72">
        <v>0</v>
      </c>
      <c r="F15" s="72">
        <v>2</v>
      </c>
      <c r="G15" s="72" t="s">
        <v>68</v>
      </c>
      <c r="H15" s="72">
        <v>2</v>
      </c>
      <c r="I15" s="72">
        <v>2</v>
      </c>
      <c r="J15" s="72">
        <v>2</v>
      </c>
      <c r="K15" s="72" t="s">
        <v>68</v>
      </c>
      <c r="L15" s="72" t="s">
        <v>68</v>
      </c>
      <c r="M15" s="72">
        <v>0</v>
      </c>
      <c r="N15" s="72">
        <v>0</v>
      </c>
      <c r="O15" s="72" t="s">
        <v>68</v>
      </c>
      <c r="P15" s="72">
        <v>2</v>
      </c>
      <c r="Q15" s="72">
        <v>1</v>
      </c>
      <c r="R15" s="72" t="s">
        <v>68</v>
      </c>
      <c r="S15" s="72" t="s">
        <v>68</v>
      </c>
      <c r="T15" s="72" t="s">
        <v>68</v>
      </c>
      <c r="U15" s="72">
        <v>2</v>
      </c>
      <c r="V15" s="72">
        <v>1</v>
      </c>
      <c r="W15" s="72" t="s">
        <v>68</v>
      </c>
      <c r="X15" s="72" t="s">
        <v>68</v>
      </c>
      <c r="Y15" s="72">
        <v>14</v>
      </c>
      <c r="Z15" s="72">
        <v>3</v>
      </c>
      <c r="AA15" s="6">
        <f>Y15/$AA$1*100</f>
        <v>42.424242424242422</v>
      </c>
      <c r="AC15" s="88" t="s">
        <v>28</v>
      </c>
      <c r="AD15" s="89"/>
      <c r="AE15" s="7">
        <f>AVERAGE(Y6:Y24)</f>
        <v>15.25</v>
      </c>
    </row>
    <row r="16" spans="1:50">
      <c r="A16" s="1">
        <v>11</v>
      </c>
      <c r="B16" s="1" t="s">
        <v>65</v>
      </c>
      <c r="C16" s="2">
        <v>1</v>
      </c>
      <c r="D16" s="2">
        <v>7</v>
      </c>
      <c r="E16" s="72">
        <v>1</v>
      </c>
      <c r="F16" s="72">
        <v>2</v>
      </c>
      <c r="G16" s="72" t="s">
        <v>68</v>
      </c>
      <c r="H16" s="72" t="s">
        <v>68</v>
      </c>
      <c r="I16" s="72">
        <v>2</v>
      </c>
      <c r="J16" s="72">
        <v>2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0</v>
      </c>
      <c r="S16" s="72">
        <v>0</v>
      </c>
      <c r="T16" s="72">
        <v>1</v>
      </c>
      <c r="U16" s="72">
        <v>2</v>
      </c>
      <c r="V16" s="72">
        <v>0</v>
      </c>
      <c r="W16" s="72">
        <v>1</v>
      </c>
      <c r="X16" s="72">
        <v>0</v>
      </c>
      <c r="Y16" s="72">
        <v>13</v>
      </c>
      <c r="Z16" s="72">
        <v>3</v>
      </c>
      <c r="AA16" s="6">
        <f>Y16/$AA$1*100</f>
        <v>39.393939393939391</v>
      </c>
      <c r="AC16" s="88" t="s">
        <v>18</v>
      </c>
      <c r="AD16" s="89"/>
      <c r="AE16" s="7">
        <f>AVERAGE(Z6:Z24)</f>
        <v>2.9166666666666665</v>
      </c>
    </row>
    <row r="17" spans="1:32">
      <c r="A17" s="1">
        <v>12</v>
      </c>
      <c r="B17" s="1" t="s">
        <v>66</v>
      </c>
      <c r="C17" s="2">
        <v>2</v>
      </c>
      <c r="D17" s="2">
        <v>7</v>
      </c>
      <c r="E17" s="72">
        <v>0</v>
      </c>
      <c r="F17" s="72">
        <v>1</v>
      </c>
      <c r="G17" s="72" t="s">
        <v>68</v>
      </c>
      <c r="H17" s="72">
        <v>0</v>
      </c>
      <c r="I17" s="72">
        <v>1</v>
      </c>
      <c r="J17" s="72" t="s">
        <v>68</v>
      </c>
      <c r="K17" s="72">
        <v>0</v>
      </c>
      <c r="L17" s="72">
        <v>1</v>
      </c>
      <c r="M17" s="72">
        <v>0</v>
      </c>
      <c r="N17" s="72">
        <v>0</v>
      </c>
      <c r="O17" s="72">
        <v>0</v>
      </c>
      <c r="P17" s="72">
        <v>2</v>
      </c>
      <c r="Q17" s="72">
        <v>2</v>
      </c>
      <c r="R17" s="72">
        <v>0</v>
      </c>
      <c r="S17" s="72">
        <v>0</v>
      </c>
      <c r="T17" s="72">
        <v>1</v>
      </c>
      <c r="U17" s="72">
        <v>0</v>
      </c>
      <c r="V17" s="72">
        <v>1</v>
      </c>
      <c r="W17" s="72">
        <v>1</v>
      </c>
      <c r="X17" s="72">
        <v>0</v>
      </c>
      <c r="Y17" s="72">
        <v>10</v>
      </c>
      <c r="Z17" s="72">
        <v>2</v>
      </c>
      <c r="AA17" s="6">
        <f>Y17/$AA$1*100</f>
        <v>30.303030303030305</v>
      </c>
      <c r="AC17" s="88" t="s">
        <v>54</v>
      </c>
      <c r="AD17" s="89"/>
      <c r="AE17" s="7">
        <f>AVERAGE(AA6:AA24)</f>
        <v>29.186602870813395</v>
      </c>
    </row>
    <row r="18" spans="1:32">
      <c r="A18" s="1">
        <v>13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8"/>
      <c r="Z18" s="2"/>
      <c r="AA18" s="6">
        <f>Y18/$AA$1*100</f>
        <v>0</v>
      </c>
    </row>
    <row r="19" spans="1:32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8"/>
      <c r="Z19" s="2"/>
      <c r="AA19" s="6">
        <f>Y19/$AA$1*100</f>
        <v>0</v>
      </c>
      <c r="AC19" s="84" t="s">
        <v>52</v>
      </c>
      <c r="AD19" s="85"/>
      <c r="AE19" s="63" t="s">
        <v>51</v>
      </c>
      <c r="AF19" s="63" t="s">
        <v>50</v>
      </c>
    </row>
    <row r="20" spans="1:32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8"/>
      <c r="Z20" s="2"/>
      <c r="AA20" s="6">
        <f>Y20/$AA$1*100</f>
        <v>0</v>
      </c>
      <c r="AC20" s="92" t="s">
        <v>45</v>
      </c>
      <c r="AD20" s="94"/>
      <c r="AE20" s="69">
        <f>COUNTIF(AA6:AA24,"&gt;=85")</f>
        <v>0</v>
      </c>
      <c r="AF20" s="69">
        <f>AE20/AC1*100</f>
        <v>0</v>
      </c>
    </row>
    <row r="21" spans="1:32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8"/>
      <c r="Z21" s="2"/>
      <c r="AA21" s="6">
        <f>Y21/$AA$1*100</f>
        <v>0</v>
      </c>
      <c r="AC21" s="92" t="s">
        <v>46</v>
      </c>
      <c r="AD21" s="93"/>
      <c r="AE21" s="69">
        <f>COUNTIF(AA6:AA24,"&gt;=75")-AE20</f>
        <v>0</v>
      </c>
      <c r="AF21" s="69">
        <f>AE21/AC1*100</f>
        <v>0</v>
      </c>
    </row>
    <row r="22" spans="1:32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8"/>
      <c r="Z22" s="2"/>
      <c r="AA22" s="6">
        <f>Y22/$AA$1*100</f>
        <v>0</v>
      </c>
      <c r="AC22" s="92" t="s">
        <v>47</v>
      </c>
      <c r="AD22" s="94"/>
      <c r="AE22" s="69">
        <f>COUNTIF(AA6:AA24,"&gt;=65")-AE21-AE20</f>
        <v>0</v>
      </c>
      <c r="AF22" s="69">
        <f>AE22/AC1*100</f>
        <v>0</v>
      </c>
    </row>
    <row r="23" spans="1:32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8"/>
      <c r="Z23" s="2"/>
      <c r="AA23" s="6">
        <f>Y23/$AA$1*100</f>
        <v>0</v>
      </c>
      <c r="AC23" s="92" t="s">
        <v>48</v>
      </c>
      <c r="AD23" s="94"/>
      <c r="AE23" s="69">
        <f>COUNTIF(AA6:AA24,"&gt;=50")-AE22-AE21-AE20</f>
        <v>6</v>
      </c>
      <c r="AF23" s="69">
        <f>AE23/AC1*100</f>
        <v>18.181818181818183</v>
      </c>
    </row>
    <row r="24" spans="1:32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8"/>
      <c r="Z24" s="2"/>
      <c r="AA24" s="6">
        <f>Y24/$AA$1*100</f>
        <v>0</v>
      </c>
      <c r="AC24" s="92" t="s">
        <v>49</v>
      </c>
      <c r="AD24" s="94"/>
      <c r="AE24" s="69">
        <f>COUNTIF(AA6:AA24,"&lt;50")</f>
        <v>13</v>
      </c>
      <c r="AF24" s="69">
        <f>AE24/AC1*100</f>
        <v>39.393939393939391</v>
      </c>
    </row>
    <row r="25" spans="1:32">
      <c r="A25" s="1"/>
      <c r="B25" s="1"/>
      <c r="C25" s="2"/>
      <c r="D25" s="2"/>
      <c r="E25" s="7">
        <f>AVERAGE(E6:E24)/E1*100</f>
        <v>20.833333333333336</v>
      </c>
      <c r="F25" s="7">
        <f>AVERAGE(F6:F24)/F1*100</f>
        <v>70</v>
      </c>
      <c r="G25" s="7">
        <f>AVERAGE(G6:G24)/G1*100</f>
        <v>42.857142857142854</v>
      </c>
      <c r="H25" s="7">
        <f>AVERAGE(H6:H24)/H1*100</f>
        <v>83.333333333333343</v>
      </c>
      <c r="I25" s="7">
        <f>AVERAGE(I6:I24)/I1*100</f>
        <v>83.333333333333343</v>
      </c>
      <c r="J25" s="7">
        <f>AVERAGE(J6:J24)/J1*100</f>
        <v>90.909090909090907</v>
      </c>
      <c r="K25" s="7">
        <f>AVERAGE(K6:K24)/K1*100</f>
        <v>40</v>
      </c>
      <c r="L25" s="7">
        <f>AVERAGE(L6:L24)/L1*100</f>
        <v>50</v>
      </c>
      <c r="M25" s="7">
        <f>AVERAGE(M6:M24)/M1*100</f>
        <v>0</v>
      </c>
      <c r="N25" s="7">
        <f>AVERAGE(N6:N24)/N1*100</f>
        <v>72.727272727272734</v>
      </c>
      <c r="O25" s="7">
        <f>AVERAGE(O6:O24)/O1*100</f>
        <v>72.727272727272734</v>
      </c>
      <c r="P25" s="7">
        <f>AVERAGE(P6:P24)/P1*100</f>
        <v>90.909090909090907</v>
      </c>
      <c r="Q25" s="7">
        <f>AVERAGE(Q6:Q24)/Q1*100</f>
        <v>66.666666666666657</v>
      </c>
      <c r="R25" s="7">
        <f>AVERAGE(R6:R24)/R1*100</f>
        <v>0</v>
      </c>
      <c r="S25" s="7">
        <f>AVERAGE(S6:S24)/S1*100</f>
        <v>0</v>
      </c>
      <c r="T25" s="7">
        <f>AVERAGE(T6:T24)/T1*100</f>
        <v>100</v>
      </c>
      <c r="U25" s="7">
        <f>AVERAGE(U6:U24)/U1*100</f>
        <v>90.909090909090907</v>
      </c>
      <c r="V25" s="7">
        <f>AVERAGE(V6:V24)/V1*100</f>
        <v>80</v>
      </c>
      <c r="W25" s="7">
        <f>AVERAGE(W6:W24)/W1*100</f>
        <v>100</v>
      </c>
      <c r="X25" s="7">
        <f>AVERAGE(X6:X24)/X1*100</f>
        <v>20</v>
      </c>
      <c r="Y25" s="35">
        <f>AVERAGE(Y6:Y24)</f>
        <v>15.25</v>
      </c>
      <c r="Z25" s="35">
        <f>AVERAGE(Z6:Z24)</f>
        <v>2.9166666666666665</v>
      </c>
      <c r="AA25" s="35">
        <f>AVERAGE(AA6:AA24)</f>
        <v>29.186602870813395</v>
      </c>
      <c r="AC25" s="27"/>
      <c r="AD25" s="27"/>
      <c r="AE25" s="27"/>
    </row>
    <row r="26" spans="1:32" s="27" customFormat="1">
      <c r="C26" s="36"/>
      <c r="D26" s="36"/>
      <c r="Y26" s="37"/>
      <c r="Z26" s="36"/>
      <c r="AC26"/>
      <c r="AD26"/>
      <c r="AE26"/>
    </row>
    <row r="27" spans="1:32" ht="322.5" customHeight="1">
      <c r="E27" s="70" t="str">
        <f>'2'!B3</f>
        <v>1.1. Освоение Земли человеком. Мировой океан и его части. Географическое положение и природа материков Земли.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v>
      </c>
      <c r="F27" s="70" t="str">
        <f>'2'!B4</f>
        <v>1.2.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v>
      </c>
      <c r="G27" s="70" t="str">
        <f>'2'!B5</f>
        <v>1.3. Умения устанавливать причинно-следственные связи, строить логическое рассуждение. Смысловое чтение.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Умения различать изученные географические объекты, описывать по карте положение и взаиморасположение географических объектов</v>
      </c>
      <c r="H27" s="70" t="str">
        <f>'2'!B6</f>
        <v>2.1.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v>
      </c>
      <c r="I27" s="70" t="str">
        <f>'2'!B7</f>
        <v>2.2. Литосфера и рельеф Земли. Географическое положение и природа материков Земли. Умения создавать, применять и преобразовывать знаки и символы, модели и схемы для решения учебных задач.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</v>
      </c>
      <c r="J27" s="70" t="str">
        <f>'2'!B8</f>
        <v>2.3.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объекты; сопоставление географической информации. Умения различать изученные географические объекты, сравнивать географические объекты на основе известных характерных свойств. Способность использовать знания о географических законах и закономерностях</v>
      </c>
      <c r="K27" s="70" t="str">
        <f>'2'!B9</f>
        <v>3.1. Атмосфера и климаты Земли. Географическая оболочка.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</v>
      </c>
      <c r="L27" s="70" t="str">
        <f>'2'!B10</f>
        <v xml:space="preserve">3.2. Атмосфера и климаты Земли. Географическая оболочка </v>
      </c>
      <c r="M27" s="70" t="str">
        <f>'2'!B11</f>
        <v>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Умение использовать источники географической информации для решения различных задач</v>
      </c>
      <c r="N27" s="70" t="str">
        <f>'2'!B12</f>
        <v>4.1.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v>
      </c>
      <c r="O27" s="70" t="str">
        <f>'2'!B13</f>
        <v>4.2. Главные закономерности природы Земли. Умения устанавливать причинно-следственные связи, строить логическое рассуждение, умозаключение и делать выводы. Умения создавать, применять и преобразовывать модели и схемы для решения учебных задач. 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Умение использовать источники географической информации для решения различных задач</v>
      </c>
      <c r="P27" s="70" t="str">
        <f>'2'!B14</f>
        <v xml:space="preserve">5.1.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v>
      </c>
      <c r="Q27" s="70" t="str">
        <f>'2'!B15</f>
        <v xml:space="preserve">5.2. Географическое положение и природа материков Земли.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классификацию. Умение различать географические процессы и явления, определяющие особенности природы и населения материков и океанов </v>
      </c>
      <c r="R27" s="70" t="str">
        <f>'2'!B16</f>
        <v>6.1.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v>
      </c>
      <c r="S27" s="70" t="str">
        <f>'2'!B17</f>
        <v>6.2. Главные закономерности природы Земли. Население материков Земли. Умения устанавливать причинно-следственные связи, строить логическое рассуждение.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мышления; 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</v>
      </c>
      <c r="T27" s="70" t="str">
        <f>'2'!B18</f>
        <v xml:space="preserve"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v>
      </c>
      <c r="U27" s="70" t="str">
        <f>'2'!B19</f>
        <v>7.1.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V27" s="70" t="str">
        <f>'2'!B20</f>
        <v>7.2. Население материков Земли. Умение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W27" s="70" t="str">
        <f>'2'!B21</f>
        <v>8.1.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v>
      </c>
      <c r="X27" s="70" t="str">
        <f>'2'!B22</f>
        <v>8.2. Географическое положение и природа материков Земли. Население материков Земли. Умения создавать, применять и преобразовывать знаки и символы, модели и схемы для решения учебных и познавательных задач. Умение осознанно использовать речевые средства в соответствии с задачей коммуникации для выражения своих мыслей, владение письменной речью.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4" spans="3:4">
      <c r="C44"/>
      <c r="D44"/>
    </row>
  </sheetData>
  <mergeCells count="25">
    <mergeCell ref="AC19:AD19"/>
    <mergeCell ref="AC20:AD20"/>
    <mergeCell ref="AC22:AD22"/>
    <mergeCell ref="AC23:AD23"/>
    <mergeCell ref="AC24:AD24"/>
    <mergeCell ref="AC21:AD21"/>
    <mergeCell ref="AC12:AD12"/>
    <mergeCell ref="AW1:AX1"/>
    <mergeCell ref="AW2:AX2"/>
    <mergeCell ref="AW3:AX3"/>
    <mergeCell ref="AW4:AX4"/>
    <mergeCell ref="AW5:AX5"/>
    <mergeCell ref="AC13:AD13"/>
    <mergeCell ref="AC14:AD14"/>
    <mergeCell ref="AC15:AD15"/>
    <mergeCell ref="AC16:AD16"/>
    <mergeCell ref="AC17:AD17"/>
    <mergeCell ref="Z3:Z5"/>
    <mergeCell ref="AA3:AA5"/>
    <mergeCell ref="A3:A5"/>
    <mergeCell ref="B3:B5"/>
    <mergeCell ref="C3:C5"/>
    <mergeCell ref="D3:D5"/>
    <mergeCell ref="E3:X3"/>
    <mergeCell ref="Y3:Y5"/>
  </mergeCells>
  <conditionalFormatting sqref="Z6:Z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X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D5" sqref="D5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>
      <c r="A2" s="96"/>
      <c r="B2" s="98"/>
      <c r="C2" s="100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2.75">
      <c r="A3" s="19" t="s">
        <v>69</v>
      </c>
      <c r="B3" s="20"/>
      <c r="C3" s="21">
        <v>12</v>
      </c>
      <c r="D3" s="54">
        <f>'7Б'!AD10</f>
        <v>0</v>
      </c>
      <c r="E3" s="54">
        <f>'7Б'!AD9</f>
        <v>0</v>
      </c>
      <c r="F3" s="54">
        <f>'7Б'!AD8</f>
        <v>11</v>
      </c>
      <c r="G3" s="54">
        <f>'7Б'!AD7</f>
        <v>1</v>
      </c>
      <c r="H3" s="55">
        <f>'7Б'!AE13</f>
        <v>33.333333333333329</v>
      </c>
      <c r="I3" s="55">
        <f>'7Б'!AE14</f>
        <v>0</v>
      </c>
      <c r="J3" s="59">
        <f>'7Б'!AE15</f>
        <v>15.25</v>
      </c>
      <c r="K3" s="59">
        <f>'7Б'!AE16</f>
        <v>2.9166666666666665</v>
      </c>
      <c r="L3" s="59">
        <f>'7Б'!AE17</f>
        <v>29.186602870813395</v>
      </c>
      <c r="M3" s="22"/>
    </row>
    <row r="4" spans="1:13" s="17" customFormat="1" ht="12.75">
      <c r="A4" s="24" t="s">
        <v>55</v>
      </c>
      <c r="B4" s="25" t="s">
        <v>27</v>
      </c>
      <c r="C4" s="23">
        <f>SUM(C3:C3)</f>
        <v>12</v>
      </c>
      <c r="D4" s="56">
        <f>SUM(D3:D3)</f>
        <v>0</v>
      </c>
      <c r="E4" s="56">
        <f>SUM(E3:E3)</f>
        <v>0</v>
      </c>
      <c r="F4" s="56">
        <f>SUM(F3:F3)</f>
        <v>11</v>
      </c>
      <c r="G4" s="56">
        <f>SUM(G3:G3)</f>
        <v>1</v>
      </c>
      <c r="H4" s="57">
        <f>'1'!AC33</f>
        <v>8.3333333333333321</v>
      </c>
      <c r="I4" s="57">
        <f>'1'!AC34</f>
        <v>0</v>
      </c>
      <c r="J4" s="60">
        <f>'1'!AC35</f>
        <v>15.25</v>
      </c>
      <c r="K4" s="60">
        <f>'1'!AC36</f>
        <v>2.9166666666666665</v>
      </c>
      <c r="L4" s="60">
        <f>'1'!AC37</f>
        <v>46.212121212121211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2023-09-20T09:44:44Z</dcterms:modified>
</cp:coreProperties>
</file>