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40" yWindow="75" windowWidth="16605" windowHeight="7995" tabRatio="608" activeTab="9"/>
  </bookViews>
  <sheets>
    <sheet name="1" sheetId="4" r:id="rId1"/>
    <sheet name="2" sheetId="5" r:id="rId2"/>
    <sheet name="уровни" sheetId="13" r:id="rId3"/>
    <sheet name="6А" sheetId="11" r:id="rId4"/>
    <sheet name="6Б" sheetId="18" r:id="rId5"/>
    <sheet name="показатели" sheetId="6" r:id="rId6"/>
    <sheet name="отметки" sheetId="14" r:id="rId7"/>
    <sheet name="качество" sheetId="15" r:id="rId8"/>
    <sheet name="процент вып-я" sheetId="16" r:id="rId9"/>
    <sheet name="задания" sheetId="17" r:id="rId10"/>
  </sheets>
  <definedNames>
    <definedName name="_xlnm._FilterDatabase" localSheetId="0" hidden="1">'1'!$E$3:$AF$47</definedName>
    <definedName name="_xlnm.Print_Area" localSheetId="0">'1'!$A$2:$AF$65</definedName>
  </definedNames>
  <calcPr calcId="162913"/>
</workbook>
</file>

<file path=xl/calcChain.xml><?xml version="1.0" encoding="utf-8"?>
<calcChain xmlns="http://schemas.openxmlformats.org/spreadsheetml/2006/main">
  <c r="C4" i="6" l="1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AE24" i="18"/>
  <c r="AD24" i="18"/>
  <c r="AJ16" i="18"/>
  <c r="K4" i="6" s="1"/>
  <c r="AJ15" i="18"/>
  <c r="J4" i="6" s="1"/>
  <c r="AI10" i="18"/>
  <c r="AJ10" i="18" s="1"/>
  <c r="AJ9" i="18"/>
  <c r="AI9" i="18"/>
  <c r="E4" i="6" s="1"/>
  <c r="AI8" i="18"/>
  <c r="AJ8" i="18" s="1"/>
  <c r="AI7" i="18"/>
  <c r="AJ7" i="18" s="1"/>
  <c r="BF5" i="18"/>
  <c r="BE5" i="18"/>
  <c r="BD5" i="18"/>
  <c r="BC5" i="18"/>
  <c r="BB5" i="18"/>
  <c r="BA5" i="18"/>
  <c r="AZ5" i="18"/>
  <c r="AY5" i="18"/>
  <c r="AX5" i="18"/>
  <c r="AW5" i="18"/>
  <c r="AV5" i="18"/>
  <c r="AU5" i="18"/>
  <c r="AT5" i="18"/>
  <c r="AS5" i="18"/>
  <c r="AR5" i="18"/>
  <c r="AQ5" i="18"/>
  <c r="AP5" i="18"/>
  <c r="AO5" i="18"/>
  <c r="AN5" i="18"/>
  <c r="AM5" i="18"/>
  <c r="AL5" i="18"/>
  <c r="AK5" i="18"/>
  <c r="AJ5" i="18"/>
  <c r="AI5" i="18"/>
  <c r="AH5" i="18"/>
  <c r="BF4" i="18"/>
  <c r="BE4" i="18"/>
  <c r="BD4" i="18"/>
  <c r="BC4" i="18"/>
  <c r="BB4" i="18"/>
  <c r="BA4" i="18"/>
  <c r="AZ4" i="18"/>
  <c r="AY4" i="18"/>
  <c r="AX4" i="18"/>
  <c r="AW4" i="18"/>
  <c r="AV4" i="18"/>
  <c r="AU4" i="18"/>
  <c r="AT4" i="18"/>
  <c r="AS4" i="18"/>
  <c r="AR4" i="18"/>
  <c r="AQ4" i="18"/>
  <c r="AP4" i="18"/>
  <c r="AO4" i="18"/>
  <c r="AN4" i="18"/>
  <c r="AM4" i="18"/>
  <c r="AL4" i="18"/>
  <c r="AK4" i="18"/>
  <c r="AJ4" i="18"/>
  <c r="AI4" i="18"/>
  <c r="AH4" i="18"/>
  <c r="AC1" i="18"/>
  <c r="AC24" i="18" s="1"/>
  <c r="AB1" i="18"/>
  <c r="AB24" i="18" s="1"/>
  <c r="AA1" i="18"/>
  <c r="BD2" i="18" s="1"/>
  <c r="Z1" i="18"/>
  <c r="BC2" i="18" s="1"/>
  <c r="Y1" i="18"/>
  <c r="Y24" i="18" s="1"/>
  <c r="X1" i="18"/>
  <c r="X24" i="18" s="1"/>
  <c r="W1" i="18"/>
  <c r="W24" i="18" s="1"/>
  <c r="V1" i="18"/>
  <c r="AY2" i="18" s="1"/>
  <c r="U1" i="18"/>
  <c r="U24" i="18" s="1"/>
  <c r="T1" i="18"/>
  <c r="T24" i="18" s="1"/>
  <c r="S1" i="18"/>
  <c r="S24" i="18" s="1"/>
  <c r="R1" i="18"/>
  <c r="AU2" i="18" s="1"/>
  <c r="Q1" i="18"/>
  <c r="Q24" i="18" s="1"/>
  <c r="P1" i="18"/>
  <c r="P24" i="18" s="1"/>
  <c r="O1" i="18"/>
  <c r="O24" i="18" s="1"/>
  <c r="N1" i="18"/>
  <c r="AQ2" i="18" s="1"/>
  <c r="M1" i="18"/>
  <c r="M24" i="18" s="1"/>
  <c r="L1" i="18"/>
  <c r="L24" i="18" s="1"/>
  <c r="K1" i="18"/>
  <c r="AN2" i="18" s="1"/>
  <c r="J1" i="18"/>
  <c r="AM2" i="18" s="1"/>
  <c r="I1" i="18"/>
  <c r="I24" i="18" s="1"/>
  <c r="H1" i="18"/>
  <c r="H24" i="18" s="1"/>
  <c r="G1" i="18"/>
  <c r="G24" i="18" s="1"/>
  <c r="F1" i="18"/>
  <c r="AI2" i="18" s="1"/>
  <c r="E1" i="18"/>
  <c r="E24" i="18" s="1"/>
  <c r="F1" i="11"/>
  <c r="G1" i="11"/>
  <c r="H1" i="11"/>
  <c r="I1" i="11"/>
  <c r="J1" i="11"/>
  <c r="K1" i="11"/>
  <c r="L1" i="11"/>
  <c r="M1" i="11"/>
  <c r="N1" i="11"/>
  <c r="O1" i="11"/>
  <c r="P1" i="11"/>
  <c r="AS2" i="11" s="1"/>
  <c r="H14" i="5" s="1"/>
  <c r="Q1" i="11"/>
  <c r="AT2" i="11" s="1"/>
  <c r="H15" i="5" s="1"/>
  <c r="R1" i="11"/>
  <c r="AU2" i="11" s="1"/>
  <c r="H16" i="5" s="1"/>
  <c r="S1" i="11"/>
  <c r="S39" i="11" s="1"/>
  <c r="T1" i="11"/>
  <c r="AW2" i="11" s="1"/>
  <c r="H18" i="5" s="1"/>
  <c r="U1" i="11"/>
  <c r="AX2" i="11" s="1"/>
  <c r="H19" i="5" s="1"/>
  <c r="V1" i="11"/>
  <c r="AY2" i="11" s="1"/>
  <c r="H20" i="5" s="1"/>
  <c r="W1" i="11"/>
  <c r="AZ2" i="11" s="1"/>
  <c r="H21" i="5" s="1"/>
  <c r="X1" i="11"/>
  <c r="BA2" i="11" s="1"/>
  <c r="H22" i="5" s="1"/>
  <c r="Y1" i="11"/>
  <c r="BB2" i="11" s="1"/>
  <c r="H23" i="5" s="1"/>
  <c r="Z1" i="11"/>
  <c r="BC2" i="11" s="1"/>
  <c r="H24" i="5" s="1"/>
  <c r="AA1" i="11"/>
  <c r="AA39" i="11" s="1"/>
  <c r="AB1" i="11"/>
  <c r="BE2" i="11" s="1"/>
  <c r="H26" i="5" s="1"/>
  <c r="AC1" i="11"/>
  <c r="BF2" i="11" s="1"/>
  <c r="H27" i="5" s="1"/>
  <c r="E1" i="11"/>
  <c r="AS4" i="11"/>
  <c r="AT4" i="11"/>
  <c r="AU4" i="11"/>
  <c r="AV4" i="11"/>
  <c r="AW4" i="11"/>
  <c r="AX4" i="11"/>
  <c r="AY4" i="11"/>
  <c r="AZ4" i="11"/>
  <c r="BA4" i="11"/>
  <c r="BB4" i="11"/>
  <c r="BC4" i="11"/>
  <c r="BD4" i="11"/>
  <c r="BE4" i="11"/>
  <c r="BF4" i="11"/>
  <c r="AS5" i="11"/>
  <c r="AT5" i="11"/>
  <c r="AU5" i="11"/>
  <c r="AV5" i="11"/>
  <c r="AW5" i="11"/>
  <c r="AX5" i="11"/>
  <c r="AY5" i="11"/>
  <c r="AZ5" i="11"/>
  <c r="BA5" i="11"/>
  <c r="BB5" i="11"/>
  <c r="BC5" i="11"/>
  <c r="BD5" i="11"/>
  <c r="BE5" i="11"/>
  <c r="BF5" i="11"/>
  <c r="AI7" i="11"/>
  <c r="R39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AE56" i="4"/>
  <c r="AF56" i="4" s="1"/>
  <c r="AF1" i="4"/>
  <c r="Q47" i="4"/>
  <c r="R47" i="4"/>
  <c r="S47" i="4"/>
  <c r="T47" i="4"/>
  <c r="U47" i="4"/>
  <c r="V47" i="4"/>
  <c r="W47" i="4"/>
  <c r="X47" i="4"/>
  <c r="Y47" i="4"/>
  <c r="Z47" i="4"/>
  <c r="AA47" i="4"/>
  <c r="Q50" i="4"/>
  <c r="J15" i="5" s="1"/>
  <c r="G15" i="5" s="1"/>
  <c r="R50" i="4"/>
  <c r="J16" i="5" s="1"/>
  <c r="G16" i="5" s="1"/>
  <c r="S50" i="4"/>
  <c r="J17" i="5" s="1"/>
  <c r="G17" i="5" s="1"/>
  <c r="T50" i="4"/>
  <c r="J18" i="5" s="1"/>
  <c r="G18" i="5" s="1"/>
  <c r="U50" i="4"/>
  <c r="J19" i="5" s="1"/>
  <c r="G19" i="5" s="1"/>
  <c r="V50" i="4"/>
  <c r="J20" i="5" s="1"/>
  <c r="G20" i="5" s="1"/>
  <c r="W50" i="4"/>
  <c r="J21" i="5" s="1"/>
  <c r="G21" i="5" s="1"/>
  <c r="X50" i="4"/>
  <c r="J22" i="5" s="1"/>
  <c r="G22" i="5" s="1"/>
  <c r="Y50" i="4"/>
  <c r="J23" i="5" s="1"/>
  <c r="G23" i="5" s="1"/>
  <c r="Z50" i="4"/>
  <c r="J24" i="5" s="1"/>
  <c r="G24" i="5" s="1"/>
  <c r="AA50" i="4"/>
  <c r="J25" i="5" s="1"/>
  <c r="G25" i="5" s="1"/>
  <c r="Q52" i="4"/>
  <c r="R52" i="4"/>
  <c r="S52" i="4"/>
  <c r="T52" i="4"/>
  <c r="U52" i="4"/>
  <c r="V52" i="4"/>
  <c r="W52" i="4"/>
  <c r="X52" i="4"/>
  <c r="Y52" i="4"/>
  <c r="Z52" i="4"/>
  <c r="AA52" i="4"/>
  <c r="Q53" i="4"/>
  <c r="R53" i="4"/>
  <c r="S53" i="4"/>
  <c r="T53" i="4"/>
  <c r="U53" i="4"/>
  <c r="V53" i="4"/>
  <c r="W53" i="4"/>
  <c r="X53" i="4"/>
  <c r="Y53" i="4"/>
  <c r="Z53" i="4"/>
  <c r="AA53" i="4"/>
  <c r="V39" i="11" l="1"/>
  <c r="AI3" i="18"/>
  <c r="AM3" i="18"/>
  <c r="AQ3" i="18"/>
  <c r="AU3" i="18"/>
  <c r="AY3" i="18"/>
  <c r="BC3" i="18"/>
  <c r="AK2" i="18"/>
  <c r="BA2" i="18"/>
  <c r="BA3" i="18" s="1"/>
  <c r="D4" i="6"/>
  <c r="AS2" i="18"/>
  <c r="AS3" i="18" s="1"/>
  <c r="F4" i="6"/>
  <c r="AR2" i="18"/>
  <c r="AR3" i="18" s="1"/>
  <c r="Z39" i="11"/>
  <c r="W39" i="11"/>
  <c r="AJ2" i="18"/>
  <c r="AJ3" i="18" s="1"/>
  <c r="AZ2" i="18"/>
  <c r="AZ3" i="18" s="1"/>
  <c r="AK3" i="18"/>
  <c r="AJ13" i="18"/>
  <c r="G4" i="6"/>
  <c r="AN3" i="18"/>
  <c r="I9" i="5"/>
  <c r="BD3" i="18"/>
  <c r="I25" i="5"/>
  <c r="J24" i="18"/>
  <c r="Z24" i="18"/>
  <c r="K24" i="18"/>
  <c r="AA24" i="18"/>
  <c r="I8" i="5"/>
  <c r="I16" i="5"/>
  <c r="I24" i="5"/>
  <c r="BD2" i="11"/>
  <c r="H25" i="5" s="1"/>
  <c r="AV2" i="11"/>
  <c r="H17" i="5" s="1"/>
  <c r="AV2" i="18"/>
  <c r="F24" i="18"/>
  <c r="N24" i="18"/>
  <c r="V24" i="18"/>
  <c r="I13" i="5"/>
  <c r="R24" i="18"/>
  <c r="I4" i="5"/>
  <c r="I12" i="5"/>
  <c r="I20" i="5"/>
  <c r="AF6" i="4"/>
  <c r="AO2" i="18"/>
  <c r="AW2" i="18"/>
  <c r="BE2" i="18"/>
  <c r="I6" i="5"/>
  <c r="AY3" i="11"/>
  <c r="AJ14" i="18"/>
  <c r="I4" i="6" s="1"/>
  <c r="AH2" i="18"/>
  <c r="AL2" i="18"/>
  <c r="AP2" i="18"/>
  <c r="AT2" i="18"/>
  <c r="AX2" i="18"/>
  <c r="BB2" i="18"/>
  <c r="BF2" i="18"/>
  <c r="AF1" i="18"/>
  <c r="Y39" i="11"/>
  <c r="U39" i="11"/>
  <c r="Q39" i="11"/>
  <c r="X39" i="11"/>
  <c r="T39" i="11"/>
  <c r="BC3" i="11"/>
  <c r="AU3" i="11"/>
  <c r="AZ3" i="11"/>
  <c r="BF3" i="11"/>
  <c r="BB3" i="11"/>
  <c r="AX3" i="11"/>
  <c r="AT3" i="11"/>
  <c r="BE3" i="11"/>
  <c r="BA3" i="11"/>
  <c r="AW3" i="11"/>
  <c r="AS3" i="11"/>
  <c r="Y51" i="4"/>
  <c r="U51" i="4"/>
  <c r="Q51" i="4"/>
  <c r="Z51" i="4"/>
  <c r="V51" i="4"/>
  <c r="R51" i="4"/>
  <c r="AA51" i="4"/>
  <c r="W51" i="4"/>
  <c r="S51" i="4"/>
  <c r="X51" i="4"/>
  <c r="T51" i="4"/>
  <c r="P41" i="11"/>
  <c r="O41" i="11"/>
  <c r="N41" i="11"/>
  <c r="M41" i="11"/>
  <c r="L41" i="11"/>
  <c r="K41" i="11"/>
  <c r="J41" i="11"/>
  <c r="I41" i="11"/>
  <c r="H41" i="11"/>
  <c r="G41" i="11"/>
  <c r="F41" i="11"/>
  <c r="E41" i="11"/>
  <c r="I22" i="5" l="1"/>
  <c r="I14" i="5"/>
  <c r="I5" i="5"/>
  <c r="BD3" i="11"/>
  <c r="I21" i="5"/>
  <c r="AV3" i="11"/>
  <c r="AH3" i="18"/>
  <c r="I3" i="5"/>
  <c r="AT3" i="18"/>
  <c r="I15" i="5"/>
  <c r="AV3" i="18"/>
  <c r="I17" i="5"/>
  <c r="BF3" i="18"/>
  <c r="I27" i="5"/>
  <c r="AP3" i="18"/>
  <c r="I11" i="5"/>
  <c r="BE3" i="18"/>
  <c r="I26" i="5"/>
  <c r="AX3" i="18"/>
  <c r="I19" i="5"/>
  <c r="AO3" i="18"/>
  <c r="I10" i="5"/>
  <c r="BB3" i="18"/>
  <c r="I23" i="5"/>
  <c r="AL3" i="18"/>
  <c r="I7" i="5"/>
  <c r="AW3" i="18"/>
  <c r="I18" i="5"/>
  <c r="AF23" i="18"/>
  <c r="AF11" i="18"/>
  <c r="AF7" i="18"/>
  <c r="AF21" i="18"/>
  <c r="AF9" i="18"/>
  <c r="AF22" i="18"/>
  <c r="AF18" i="18"/>
  <c r="AF14" i="18"/>
  <c r="AF10" i="18"/>
  <c r="AF20" i="18"/>
  <c r="AF17" i="18"/>
  <c r="AF15" i="18"/>
  <c r="AF13" i="18"/>
  <c r="AF8" i="18"/>
  <c r="AF6" i="18"/>
  <c r="AF19" i="18"/>
  <c r="AF16" i="18"/>
  <c r="AF12" i="18"/>
  <c r="F50" i="4"/>
  <c r="J4" i="5" s="1"/>
  <c r="G4" i="5" s="1"/>
  <c r="G50" i="4"/>
  <c r="J5" i="5" s="1"/>
  <c r="G5" i="5" s="1"/>
  <c r="H50" i="4"/>
  <c r="J6" i="5" s="1"/>
  <c r="G6" i="5" s="1"/>
  <c r="I50" i="4"/>
  <c r="J7" i="5" s="1"/>
  <c r="G7" i="5" s="1"/>
  <c r="J50" i="4"/>
  <c r="J8" i="5" s="1"/>
  <c r="G8" i="5" s="1"/>
  <c r="K50" i="4"/>
  <c r="J9" i="5" s="1"/>
  <c r="G9" i="5" s="1"/>
  <c r="L50" i="4"/>
  <c r="J10" i="5" s="1"/>
  <c r="G10" i="5" s="1"/>
  <c r="M50" i="4"/>
  <c r="J11" i="5" s="1"/>
  <c r="G11" i="5" s="1"/>
  <c r="N50" i="4"/>
  <c r="J12" i="5" s="1"/>
  <c r="G12" i="5" s="1"/>
  <c r="O50" i="4"/>
  <c r="J13" i="5" s="1"/>
  <c r="G13" i="5" s="1"/>
  <c r="P50" i="4"/>
  <c r="J14" i="5" s="1"/>
  <c r="G14" i="5" s="1"/>
  <c r="AB50" i="4"/>
  <c r="J26" i="5" s="1"/>
  <c r="G26" i="5" s="1"/>
  <c r="AC50" i="4"/>
  <c r="J27" i="5" s="1"/>
  <c r="G27" i="5" s="1"/>
  <c r="E50" i="4"/>
  <c r="J3" i="5" s="1"/>
  <c r="G3" i="5" s="1"/>
  <c r="C3" i="6"/>
  <c r="AJ16" i="11"/>
  <c r="K3" i="6" s="1"/>
  <c r="AJ15" i="11"/>
  <c r="J3" i="6" s="1"/>
  <c r="AI10" i="11"/>
  <c r="AJ10" i="11" s="1"/>
  <c r="AI9" i="11"/>
  <c r="AI8" i="11"/>
  <c r="F3" i="6" s="1"/>
  <c r="AJ7" i="11"/>
  <c r="AR5" i="11"/>
  <c r="AQ5" i="11"/>
  <c r="AP5" i="11"/>
  <c r="AO5" i="11"/>
  <c r="AN5" i="11"/>
  <c r="AM5" i="11"/>
  <c r="AL5" i="11"/>
  <c r="AK5" i="11"/>
  <c r="AJ5" i="11"/>
  <c r="AI5" i="11"/>
  <c r="AH5" i="11"/>
  <c r="AR4" i="11"/>
  <c r="AQ4" i="11"/>
  <c r="AP4" i="11"/>
  <c r="AO4" i="11"/>
  <c r="AN4" i="11"/>
  <c r="AM4" i="11"/>
  <c r="AL4" i="11"/>
  <c r="AK4" i="11"/>
  <c r="AJ4" i="11"/>
  <c r="AI4" i="11"/>
  <c r="AH4" i="11"/>
  <c r="AR2" i="11"/>
  <c r="H13" i="5" s="1"/>
  <c r="AQ2" i="11"/>
  <c r="H12" i="5" s="1"/>
  <c r="AP2" i="11"/>
  <c r="H11" i="5" s="1"/>
  <c r="AO2" i="11"/>
  <c r="H10" i="5" s="1"/>
  <c r="AN2" i="11"/>
  <c r="H9" i="5" s="1"/>
  <c r="AM2" i="11"/>
  <c r="H8" i="5" s="1"/>
  <c r="AL2" i="11"/>
  <c r="H7" i="5" s="1"/>
  <c r="AK2" i="11"/>
  <c r="H6" i="5" s="1"/>
  <c r="AJ2" i="11"/>
  <c r="H5" i="5" s="1"/>
  <c r="AI2" i="11"/>
  <c r="H4" i="5" s="1"/>
  <c r="AH2" i="11"/>
  <c r="H3" i="5" s="1"/>
  <c r="AE39" i="11"/>
  <c r="AD39" i="11"/>
  <c r="AC39" i="11"/>
  <c r="AB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AF1" i="11"/>
  <c r="AF6" i="11" s="1"/>
  <c r="F52" i="4"/>
  <c r="G52" i="4"/>
  <c r="H52" i="4"/>
  <c r="I52" i="4"/>
  <c r="J52" i="4"/>
  <c r="K52" i="4"/>
  <c r="L52" i="4"/>
  <c r="M52" i="4"/>
  <c r="N52" i="4"/>
  <c r="O52" i="4"/>
  <c r="P52" i="4"/>
  <c r="AB52" i="4"/>
  <c r="AC52" i="4"/>
  <c r="E52" i="4"/>
  <c r="AC47" i="4"/>
  <c r="AE47" i="4"/>
  <c r="AD47" i="4"/>
  <c r="AJ20" i="18" l="1"/>
  <c r="AJ17" i="18"/>
  <c r="L4" i="6" s="1"/>
  <c r="AJ12" i="18"/>
  <c r="AF24" i="18"/>
  <c r="AF29" i="11"/>
  <c r="AF33" i="11"/>
  <c r="AF8" i="11"/>
  <c r="AF12" i="11"/>
  <c r="AF20" i="11"/>
  <c r="AF24" i="11"/>
  <c r="AF36" i="11"/>
  <c r="AF30" i="11"/>
  <c r="AF34" i="11"/>
  <c r="AF9" i="11"/>
  <c r="AF13" i="11"/>
  <c r="AF17" i="11"/>
  <c r="AF21" i="11"/>
  <c r="AF25" i="11"/>
  <c r="AF37" i="11"/>
  <c r="AF31" i="11"/>
  <c r="AF35" i="11"/>
  <c r="AF10" i="11"/>
  <c r="AF14" i="11"/>
  <c r="AF18" i="11"/>
  <c r="AF22" i="11"/>
  <c r="AF26" i="11"/>
  <c r="AF38" i="11"/>
  <c r="AF28" i="11"/>
  <c r="AF32" i="11"/>
  <c r="AF7" i="11"/>
  <c r="AF11" i="11"/>
  <c r="AF15" i="11"/>
  <c r="AF19" i="11"/>
  <c r="AF23" i="11"/>
  <c r="AF27" i="11"/>
  <c r="AF16" i="11"/>
  <c r="AJ3" i="11"/>
  <c r="AN3" i="11"/>
  <c r="AR3" i="11"/>
  <c r="AK3" i="11"/>
  <c r="AO3" i="11"/>
  <c r="AH3" i="11"/>
  <c r="AL3" i="11"/>
  <c r="AP3" i="11"/>
  <c r="AJ14" i="11"/>
  <c r="I3" i="6" s="1"/>
  <c r="AI3" i="11"/>
  <c r="AM3" i="11"/>
  <c r="AQ3" i="11"/>
  <c r="AJ13" i="11"/>
  <c r="D3" i="6"/>
  <c r="E3" i="6"/>
  <c r="G3" i="6"/>
  <c r="AJ8" i="11"/>
  <c r="AJ9" i="11"/>
  <c r="AF65" i="4"/>
  <c r="K5" i="6" s="1"/>
  <c r="AF64" i="4"/>
  <c r="J5" i="6" s="1"/>
  <c r="AE59" i="4"/>
  <c r="AF59" i="4" s="1"/>
  <c r="AE58" i="4"/>
  <c r="AE57" i="4"/>
  <c r="AF57" i="4" s="1"/>
  <c r="H3" i="6" l="1"/>
  <c r="H4" i="6"/>
  <c r="AJ21" i="18"/>
  <c r="AK20" i="18"/>
  <c r="AJ20" i="11"/>
  <c r="AJ24" i="11"/>
  <c r="AK24" i="11" s="1"/>
  <c r="AJ12" i="11"/>
  <c r="AJ17" i="11"/>
  <c r="L3" i="6" s="1"/>
  <c r="AF39" i="11"/>
  <c r="AF63" i="4"/>
  <c r="I5" i="6" s="1"/>
  <c r="C5" i="6"/>
  <c r="AF58" i="4"/>
  <c r="AF62" i="4"/>
  <c r="H5" i="6" s="1"/>
  <c r="G5" i="6"/>
  <c r="F5" i="6"/>
  <c r="D5" i="6"/>
  <c r="E5" i="6"/>
  <c r="AK21" i="18" l="1"/>
  <c r="AJ22" i="18"/>
  <c r="AJ21" i="11"/>
  <c r="AK20" i="11"/>
  <c r="F53" i="4"/>
  <c r="G53" i="4"/>
  <c r="H53" i="4"/>
  <c r="I53" i="4"/>
  <c r="J53" i="4"/>
  <c r="K53" i="4"/>
  <c r="L53" i="4"/>
  <c r="M53" i="4"/>
  <c r="N53" i="4"/>
  <c r="O53" i="4"/>
  <c r="P53" i="4"/>
  <c r="AB53" i="4"/>
  <c r="AC53" i="4"/>
  <c r="E53" i="4"/>
  <c r="F47" i="4"/>
  <c r="G47" i="4"/>
  <c r="H47" i="4"/>
  <c r="I47" i="4"/>
  <c r="J47" i="4"/>
  <c r="K47" i="4"/>
  <c r="L47" i="4"/>
  <c r="M47" i="4"/>
  <c r="N47" i="4"/>
  <c r="O47" i="4"/>
  <c r="P47" i="4"/>
  <c r="AB47" i="4"/>
  <c r="E47" i="4"/>
  <c r="AK22" i="18" l="1"/>
  <c r="AJ23" i="18"/>
  <c r="AK23" i="18" s="1"/>
  <c r="AJ22" i="11"/>
  <c r="AK21" i="11"/>
  <c r="AF7" i="4"/>
  <c r="AF9" i="4"/>
  <c r="AF11" i="4"/>
  <c r="AF13" i="4"/>
  <c r="AF15" i="4"/>
  <c r="AF17" i="4"/>
  <c r="AF19" i="4"/>
  <c r="AF21" i="4"/>
  <c r="AF23" i="4"/>
  <c r="AF8" i="4"/>
  <c r="AF10" i="4"/>
  <c r="AF12" i="4"/>
  <c r="AF14" i="4"/>
  <c r="AF16" i="4"/>
  <c r="AF18" i="4"/>
  <c r="AF20" i="4"/>
  <c r="AF22" i="4"/>
  <c r="AF24" i="4"/>
  <c r="AB51" i="4"/>
  <c r="M51" i="4"/>
  <c r="I51" i="4"/>
  <c r="E51" i="4"/>
  <c r="P51" i="4"/>
  <c r="L51" i="4"/>
  <c r="H51" i="4"/>
  <c r="O51" i="4"/>
  <c r="K51" i="4"/>
  <c r="G51" i="4"/>
  <c r="AC51" i="4"/>
  <c r="N51" i="4"/>
  <c r="J51" i="4"/>
  <c r="F51" i="4"/>
  <c r="AF43" i="4"/>
  <c r="AF35" i="4"/>
  <c r="AF27" i="4"/>
  <c r="AF46" i="4"/>
  <c r="AF42" i="4"/>
  <c r="AF38" i="4"/>
  <c r="AF34" i="4"/>
  <c r="AF30" i="4"/>
  <c r="AF26" i="4"/>
  <c r="AF45" i="4"/>
  <c r="AF41" i="4"/>
  <c r="AF37" i="4"/>
  <c r="AF33" i="4"/>
  <c r="AF29" i="4"/>
  <c r="AF25" i="4"/>
  <c r="AF39" i="4"/>
  <c r="AF31" i="4"/>
  <c r="AF44" i="4"/>
  <c r="AF40" i="4"/>
  <c r="AF36" i="4"/>
  <c r="AF32" i="4"/>
  <c r="AF28" i="4"/>
  <c r="AF61" i="4" l="1"/>
  <c r="AJ23" i="11"/>
  <c r="AK23" i="11" s="1"/>
  <c r="AK22" i="11"/>
  <c r="J66" i="4"/>
  <c r="K66" i="4" s="1"/>
  <c r="J62" i="4"/>
  <c r="K62" i="4" s="1"/>
  <c r="AF47" i="4"/>
  <c r="AF66" i="4"/>
  <c r="L5" i="6" s="1"/>
  <c r="J63" i="4" l="1"/>
  <c r="K63" i="4" l="1"/>
  <c r="J64" i="4"/>
  <c r="K64" i="4" l="1"/>
  <c r="J65" i="4"/>
  <c r="K65" i="4" s="1"/>
</calcChain>
</file>

<file path=xl/sharedStrings.xml><?xml version="1.0" encoding="utf-8"?>
<sst xmlns="http://schemas.openxmlformats.org/spreadsheetml/2006/main" count="712" uniqueCount="134">
  <si>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</si>
  <si>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</si>
  <si>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</si>
  <si>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</si>
  <si>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</si>
  <si>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</si>
  <si>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</si>
  <si>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</si>
  <si>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</si>
  <si>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</si>
  <si>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</si>
  <si>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</si>
  <si>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</si>
  <si>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</si>
  <si>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</si>
  <si>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</si>
  <si>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</si>
  <si>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</si>
  <si>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</si>
  <si>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</si>
  <si>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</si>
  <si>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</si>
  <si>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</si>
  <si>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</si>
  <si>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</si>
  <si>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</si>
  <si>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</si>
  <si>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</si>
  <si>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</si>
  <si>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</si>
  <si>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</si>
  <si>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</si>
  <si>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</si>
  <si>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</si>
  <si>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</si>
  <si>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</si>
  <si>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</si>
  <si>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</si>
  <si>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</si>
  <si>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</si>
  <si>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</si>
  <si>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</si>
  <si>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</si>
  <si>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</si>
  <si>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средний процент вып-я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</si>
  <si>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</si>
  <si>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</si>
  <si>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</si>
  <si>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</si>
  <si>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</si>
  <si>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</si>
  <si>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</si>
  <si>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</si>
  <si>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</si>
  <si>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</si>
  <si>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</si>
  <si>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1K1</t>
  </si>
  <si>
    <t>1K2</t>
  </si>
  <si>
    <t>1K3</t>
  </si>
  <si>
    <t>2K1</t>
  </si>
  <si>
    <t>2K2</t>
  </si>
  <si>
    <t>2K3</t>
  </si>
  <si>
    <t>2K4</t>
  </si>
  <si>
    <t>Майоров</t>
  </si>
  <si>
    <t>6а</t>
  </si>
  <si>
    <t>X</t>
  </si>
  <si>
    <t>Рахметова</t>
  </si>
  <si>
    <t>Шахназарян</t>
  </si>
  <si>
    <t>Ржанов</t>
  </si>
  <si>
    <t>Петрушко</t>
  </si>
  <si>
    <t>Ватанова</t>
  </si>
  <si>
    <t>Козиев</t>
  </si>
  <si>
    <t>Джурабеков</t>
  </si>
  <si>
    <t>Пирожков</t>
  </si>
  <si>
    <t>Музыка</t>
  </si>
  <si>
    <t>Павлова</t>
  </si>
  <si>
    <t>Каткова</t>
  </si>
  <si>
    <t>Чирочкин</t>
  </si>
  <si>
    <t>Навкунов</t>
  </si>
  <si>
    <t>Кузнецова</t>
  </si>
  <si>
    <t>Квасова</t>
  </si>
  <si>
    <t>Ушенин</t>
  </si>
  <si>
    <t>Ануфриев</t>
  </si>
  <si>
    <t>Мостепанюк</t>
  </si>
  <si>
    <t>Ковальская</t>
  </si>
  <si>
    <t>Карпов</t>
  </si>
  <si>
    <t>Давыдова</t>
  </si>
  <si>
    <t>Гузанов</t>
  </si>
  <si>
    <t>Григорьев</t>
  </si>
  <si>
    <t>6б</t>
  </si>
  <si>
    <t>Данилова</t>
  </si>
  <si>
    <t>Иванова</t>
  </si>
  <si>
    <t>Ивашевская</t>
  </si>
  <si>
    <t>Камызина</t>
  </si>
  <si>
    <t>Краснова</t>
  </si>
  <si>
    <t>Кузнецов</t>
  </si>
  <si>
    <t>Кузьмин</t>
  </si>
  <si>
    <t>Курбонов</t>
  </si>
  <si>
    <t>Кшинин</t>
  </si>
  <si>
    <t>Лежнев</t>
  </si>
  <si>
    <t>Локтаев</t>
  </si>
  <si>
    <t>Лыскова</t>
  </si>
  <si>
    <t>Макаров</t>
  </si>
  <si>
    <t>Сычёв</t>
  </si>
  <si>
    <t>Филимонова</t>
  </si>
  <si>
    <t>Фролов</t>
  </si>
  <si>
    <t>Хасиев</t>
  </si>
  <si>
    <t>1K1. Списывать текст с пропусками орфограмм и пунктограмм, соблюдать в практике письма изученные орфографические и пунктуационные нормы/ совершенствовать орфографические и пунктуационные умения и навыки на основе знаний о нормах русского литературного языка; соблюдать культуру чтения, говорения, аудирования и письма</t>
  </si>
  <si>
    <t>1K2. Списывать текст с пропусками орфограмм и пунктограмм, соблюдать в практике письма изученные орфографические и пунктуационные нормы/ совершенствовать орфографические и пунктуационные умения и навыки на основе знаний о нормах русского литературного языка; соблюдать культуру чтения, говорения, аудирования и письма</t>
  </si>
  <si>
    <t>1K3. Списывать текст с пропусками орфограмм и пунктограмм, соблюдать в практике письма изученные орфографические и пунктуационные нормы/ совершенствовать орфографические и пунктуационные умения и навыки на основе знаний о нормах русского литературного языка; соблюдать культуру чтения, говорения, аудирования и письма</t>
  </si>
  <si>
    <t>2K1.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t>
  </si>
  <si>
    <t>2K2.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t>
  </si>
  <si>
    <t>2K3.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t>
  </si>
  <si>
    <t>2K4.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t>
  </si>
  <si>
    <t>3.1. Распознавать заданное слово в ряду других на основе сопоставления звукового и буквенного состава, осознавать и объяснять причину несовпадения звуков и букв в слове. Распознавать уровни и единицы языка в предъявленном тексте и видеть взаимосвязь между ними</t>
  </si>
  <si>
    <t>3.2. Распознавать заданное слово в ряду других на основе сопоставления звукового и буквенного состава, осознавать и объяснять причину несовпадения звуков и букв в слове. Распознавать уровни и единицы языка в предъявленном тексте и видеть взаимосвязь между ними</t>
  </si>
  <si>
    <t>4. Проводить орфоэпический анализ слова; определять место ударного слога.  Соблюдать в речевой практике основные орфоэпические, лексические, грамматические, стилистические, орфографические и пунктуационные нормы русского литературного языка;  оценивать собственную и чужую речь с позиции соответствия языковым нормам / осуществлять речевой самоконтроль</t>
  </si>
  <si>
    <t>5. Опознавать самостоятельные части речи и их формы, служебные части речи. Распознавать уровни и единицы языка в предъявленном тексте и видеть взаимосвязь между ними</t>
  </si>
  <si>
    <t>6. Распознавать случаи нарушения грамматических норм русского литературного языка в формах слов различных частей речи и исправлять эти нарушения / осуществлять речевой самоконтроль</t>
  </si>
  <si>
    <t>7.1.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подлежащим и сказуемым, выраженными существительными в именительном падеже; опираться на грамматический анализ при объяснении выбора тире и места его постановки в предложении. Cоблюдать в речевой практике основные орфографические и пунктуационные нормы русского литературного языка / совершенствовать орфографические и пунктуационные умения</t>
  </si>
  <si>
    <t>7.2.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подлежащим и сказуемым, выраженными существительными в именительном падеже; опираться на грамматический анализ при объяснении выбора тире и места его постановки в предложении. Cоблюдать в речевой практике основные орфографические и пунктуационные нормы русского литературного языка / совершенствовать орфографические и пунктуационные умения</t>
  </si>
  <si>
    <t>8.1.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обращением, однородными членами, двумя грамматическими основами;  опираться на грамматический анализ при объяснении расстановки знаков препинания в предложении. Cоблюдать в речевой практике основные  орфографические и пунктуационные нормы русского литературного языка / совершенствовать орфографические и пунктуационные умения и навыки</t>
  </si>
  <si>
    <t>8.2.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обращением, однородными членами, двумя грамматическими основами;  опираться на грамматический анализ при объяснении расстановки знаков препинания в предложении. Cоблюдать в речевой практике основные  орфографические и пунктуационные нормы русского литературного языка / совершенствовать орфографические и пунктуационные умения и навыки</t>
  </si>
  <si>
    <t>9. Владеть навыками изучающего чтения и информационной переработки прочитанного материала;  адекватно понимать тексты различных функционально-смысловых типов речи и функциональных разновидностей языка;  анализировать текст с точки зрения его основной мысли, адекватно формулировать основную мысль текста в письменной форме.  Использовать при работе с текстом разные виды чтения (поисковое, просмотровое, ознакомительное, изучающее, реферативное)/соблюдать культуру чтения, говорения, аудирования и письма</t>
  </si>
  <si>
    <t>10. Осуществлять информационную переработку прочитанного текста, передавать его содержание в виде плана в письменной форме.  Использовать при работе с текстом разные виды чтения (поисковое, просмотровое, ознакомительное, изучающее, реферативное). Владеть умениями информационно перерабатывать прочитанные и прослушанные тексты и представлять их в виде тезисов, конспектов, аннотаций, рефератов;   соблюдать культуру чтения, говорения, аудирования и письма</t>
  </si>
  <si>
    <t>11. Понимать целостный смысл текста, находить в тексте требуемую информацию с целью подтверждения выдвинутых тезисов,  на основе которых необходимо построить речевое высказывание в письменной форме.  Использовать при работе с текстом разные виды чтения (поисковое, просмотровое, ознакомительное, изучающее, реферативное). Проводить самостоятельный поиск текстовой и нетекстовой информации, отбирать и анализировать полученную информацию; соблюдать культуру чтения, говорения, аудирования и письма</t>
  </si>
  <si>
    <t>12.1. Распознавать и адекватно формулировать лексическое значение многозначного слова с опорой на   контекст; использовать многозначное слово в другом значении в самостоятельно составленном и оформленном на письме речевом высказывании. Распознавать уровни и единицы языка в предъявленном тексте и видеть взаимосвязь между ними; создавать устные и письменные высказывания</t>
  </si>
  <si>
    <t>12.2. Распознавать и адекватно формулировать лексическое значение многозначного слова с опорой на   контекст; использовать многозначное слово в другом значении в самостоятельно составленном и оформленном на письме речевом высказывании. Распознавать уровни и единицы языка в предъявленном тексте и видеть взаимосвязь между ними; создавать устные и письменные высказывания. Соблюдать культуру чтения, говорения, аудирования и письма; осуществлять речевой самоконтроль</t>
  </si>
  <si>
    <t>13.1. Распознавать стилистическую принадлежность слова и подбирать к слову близкие по значению слова (синонимы).  Распознавать уровни и единицы языка в предъявленном тексте и видеть взаимосвязь между ними; использовать синонимические ресурсы русского языка для более точного выражения мысли и усиления выразительности речи; соблюдать культуру чтения, говорения, аудирования и письма; осуществлять речевой самоконтроль</t>
  </si>
  <si>
    <t>13.2. Распознавать стилистическую принадлежность слова и подбирать к слову близкие по значению слова (синонимы). Распознавать уровни и единицы языка в предъявленном тексте и видеть взаимосвязь между ними; использовать синонимические ресурсы русского языка для более точного выражения мысли и усиления выразительности речи; соблюдать культуру чтения, говорения, аудирования и письма; осуществлять речевой самоконтроль</t>
  </si>
  <si>
    <t>14.1. Распознавать значение фразеологической единицы; на основе значения фразеологизма и собственного жизненного опыта обучающихся определять конкретную жизненную ситуацию для адекватной интерпретации фразеологизма; умение  строить монологическое контекстное высказывание  в письменной форме. Распознавать уровни и единицы языка в предъявленном тексте и видеть взаимосвязь между ними; использовать языковые средства адекватно цели общения и речевой ситуации;</t>
  </si>
  <si>
    <t>14.2. Распознавать значение фразеологической единицы; на основе значения фразеологизма и собственного жизненного опыта обучающихся определять конкретную жизненную ситуацию для адекватной интерпретации фразеологизма; умение  строить монологическое контекстное высказывание  в письменной форме. Распознавать уровни и единицы языка в предъявленном тексте и видеть взаимосвязь между ними; использовать языковые средства адекватно цели общения и речевой ситуации</t>
  </si>
  <si>
    <t>6А</t>
  </si>
  <si>
    <t>6Б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</si>
</sst>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164" fontId="0" fillId="0" borderId="1" xfId="0" applyNumberFormat="1" applyBorder="1" applyAlignment="1">
      <alignment horizontal="center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8" xfId="0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33"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theme" Target="theme/theme1.xml"/><Relationship Id="rId5" Type="http://schemas.openxmlformats.org/officeDocument/2006/relationships/worksheet" Target="worksheets/sheet4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calcChain" Target="calcChain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8C6C-4C0E-8DFC-FD89ABB5AC42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C6C-4C0E-8DFC-FD89ABB5AC42}"/>
              </c:ext>
            </c:extLst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C6C-4C0E-8DFC-FD89ABB5AC42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7-8C6C-4C0E-8DFC-FD89ABB5AC42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8C6C-4C0E-8DFC-FD89ABB5AC42}"/>
              </c:ext>
            </c:extLst>
          </c:dPt>
          <c:dLbls>
            <c:dLbl>
              <c:idx val="3"/>
              <c:layout>
                <c:manualLayout>
                  <c:x val="-1.2288242828579335E-2"/>
                  <c:y val="4.1779497353170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C6C-4C0E-8DFC-FD89ABB5AC42}"/>
                </c:ext>
              </c:extLst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'1'!$E$62:$I$66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'1'!$K$62:$K$66</c:f>
              <c:numCache>
                <c:formatCode>0.0</c:formatCode>
                <c:ptCount val="5"/>
                <c:pt idx="0">
                  <c:v>1.5151515151515151</c:v>
                </c:pt>
                <c:pt idx="1">
                  <c:v>6.0606060606060606</c:v>
                </c:pt>
                <c:pt idx="2">
                  <c:v>9.8484848484848477</c:v>
                </c:pt>
                <c:pt idx="3">
                  <c:v>6.0606060606060606</c:v>
                </c:pt>
                <c:pt idx="4">
                  <c:v>7.5757575757575761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C6C-4C0E-8DFC-FD89ABB5A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'6А'!$AH$20:$AI$24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'6А'!$AK$20:$AK$24</c:f>
              <c:numCache>
                <c:formatCode>0.0</c:formatCode>
                <c:ptCount val="5"/>
                <c:pt idx="0">
                  <c:v>0</c:v>
                </c:pt>
                <c:pt idx="1">
                  <c:v>9.0909090909090917</c:v>
                </c:pt>
                <c:pt idx="2">
                  <c:v>21.212121212121211</c:v>
                </c:pt>
                <c:pt idx="3">
                  <c:v>18.181818181818183</c:v>
                </c:pt>
                <c:pt idx="4">
                  <c:v>51.515151515151516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89-4389-8725-66918A4F823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'6Б'!$AH$20:$AI$23</c:f>
              <c:strCache>
                <c:ptCount val="4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</c:strCache>
            </c:strRef>
          </c:cat>
          <c:val>
            <c:numRef>
              <c:f>'6Б'!$AK$20:$AK$23</c:f>
              <c:numCache>
                <c:formatCode>0.0</c:formatCode>
                <c:ptCount val="4"/>
                <c:pt idx="0">
                  <c:v>6.0606060606060606</c:v>
                </c:pt>
                <c:pt idx="1">
                  <c:v>15.151515151515152</c:v>
                </c:pt>
                <c:pt idx="2">
                  <c:v>18.181818181818183</c:v>
                </c:pt>
                <c:pt idx="3">
                  <c:v>6.0606060606060606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D-4675-A814-16F52346B6B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18E-2"/>
          <c:y val="2.088974867658507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118-45C6-B888-670FD287B43D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118-45C6-B888-670FD287B43D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B118-45C6-B888-670FD287B4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показатели!$D$5:$G$5</c:f>
              <c:numCache>
                <c:formatCode>General</c:formatCode>
                <c:ptCount val="4"/>
                <c:pt idx="0">
                  <c:v>2</c:v>
                </c:pt>
                <c:pt idx="1">
                  <c:v>17</c:v>
                </c:pt>
                <c:pt idx="2">
                  <c:v>17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18-45C6-B888-670FD287B43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показатели!$A$3:$A$5</c:f>
              <c:strCache>
                <c:ptCount val="3"/>
                <c:pt idx="0">
                  <c:v>6А</c:v>
                </c:pt>
                <c:pt idx="1">
                  <c:v>6Б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показатели!$H$3:$H$5</c:f>
              <c:numCache>
                <c:formatCode>0.0</c:formatCode>
                <c:ptCount val="3"/>
                <c:pt idx="0">
                  <c:v>63.636363636363633</c:v>
                </c:pt>
                <c:pt idx="1">
                  <c:v>63.636363636363633</c:v>
                </c:pt>
                <c:pt idx="2">
                  <c:v>27.27272727272727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5-442A-A273-22084285361B}"/>
            </c:ext>
          </c:extLst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480404714298892E-2"/>
                  <c:y val="-1.6711798941267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D5-442A-A273-22084285361B}"/>
                </c:ext>
              </c:extLst>
            </c:dLbl>
            <c:dLbl>
              <c:idx val="4"/>
              <c:layout>
                <c:manualLayout>
                  <c:x val="1.9115044400012299E-2"/>
                  <c:y val="-1.0444874338292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D5-442A-A273-2208428536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показатели!$A$3:$A$5</c:f>
              <c:strCache>
                <c:ptCount val="3"/>
                <c:pt idx="0">
                  <c:v>6А</c:v>
                </c:pt>
                <c:pt idx="1">
                  <c:v>6Б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показатели!$I$3:$I$5</c:f>
              <c:numCache>
                <c:formatCode>0.0</c:formatCode>
                <c:ptCount val="3"/>
                <c:pt idx="0">
                  <c:v>27.27272727272727</c:v>
                </c:pt>
                <c:pt idx="1">
                  <c:v>30.303030303030305</c:v>
                </c:pt>
                <c:pt idx="2">
                  <c:v>14.393939393939394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D5-442A-A273-220842853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980928"/>
        <c:axId val="93986816"/>
        <c:axId val="0"/>
      </c:bar3DChart>
      <c:catAx>
        <c:axId val="93980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3986816"/>
        <c:crosses val="autoZero"/>
        <c:auto val="1"/>
        <c:lblAlgn val="ctr"/>
        <c:lblOffset val="100"/>
        <c:noMultiLvlLbl val="0"/>
      </c:catAx>
      <c:valAx>
        <c:axId val="9398681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39809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0480404714298892E-2"/>
                  <c:y val="-2.506769841190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705-421C-A48D-309848C6D83C}"/>
                </c:ext>
              </c:extLst>
            </c:dLbl>
            <c:dLbl>
              <c:idx val="1"/>
              <c:layout>
                <c:manualLayout>
                  <c:x val="1.7749684085725706E-2"/>
                  <c:y val="-2.0889748676585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705-421C-A48D-309848C6D83C}"/>
                </c:ext>
              </c:extLst>
            </c:dLbl>
            <c:dLbl>
              <c:idx val="2"/>
              <c:layout>
                <c:manualLayout>
                  <c:x val="2.0480404714298892E-2"/>
                  <c:y val="-1.2533849205951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705-421C-A48D-309848C6D83C}"/>
                </c:ext>
              </c:extLst>
            </c:dLbl>
            <c:dLbl>
              <c:idx val="3"/>
              <c:layout>
                <c:manualLayout>
                  <c:x val="1.9115044400012299E-2"/>
                  <c:y val="-8.35589947063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05-421C-A48D-309848C6D83C}"/>
                </c:ext>
              </c:extLst>
            </c:dLbl>
            <c:dLbl>
              <c:idx val="4"/>
              <c:layout>
                <c:manualLayout>
                  <c:x val="1.501896345715252E-2"/>
                  <c:y val="-1.4622824073609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05-421C-A48D-309848C6D8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показатели!$A$3:$A$5</c:f>
              <c:strCache>
                <c:ptCount val="3"/>
                <c:pt idx="0">
                  <c:v>6А</c:v>
                </c:pt>
                <c:pt idx="1">
                  <c:v>6Б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показатели!$L$3:$L$5</c:f>
              <c:numCache>
                <c:formatCode>0.0</c:formatCode>
                <c:ptCount val="3"/>
                <c:pt idx="0">
                  <c:v>42.067736185383239</c:v>
                </c:pt>
                <c:pt idx="1">
                  <c:v>68.082788671023948</c:v>
                </c:pt>
                <c:pt idx="2">
                  <c:v>63.749402199904338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05-421C-A48D-309848C6D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864704"/>
        <c:axId val="93866240"/>
        <c:axId val="0"/>
      </c:bar3DChart>
      <c:catAx>
        <c:axId val="93864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3866240"/>
        <c:crosses val="autoZero"/>
        <c:auto val="1"/>
        <c:lblAlgn val="ctr"/>
        <c:lblOffset val="100"/>
        <c:noMultiLvlLbl val="0"/>
      </c:catAx>
      <c:valAx>
        <c:axId val="9386624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3864704"/>
        <c:crosses val="autoZero"/>
        <c:crossBetween val="between"/>
      </c:valAx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'1'!$E$4:$AC$4</c:f>
              <c:numCache>
                <c:formatCode>General</c:formatCode>
                <c:ptCount val="25"/>
              </c:numCache>
            </c:numRef>
          </c:cat>
          <c:val>
            <c:numRef>
              <c:f>'2'!$D$3:$D$27</c:f>
              <c:numCache>
                <c:formatCode>General</c:formatCode>
                <c:ptCount val="25"/>
                <c:pt idx="0">
                  <c:v>64.63</c:v>
                </c:pt>
                <c:pt idx="1">
                  <c:v>89.43</c:v>
                </c:pt>
                <c:pt idx="2">
                  <c:v>89.02</c:v>
                </c:pt>
                <c:pt idx="3">
                  <c:v>78.86</c:v>
                </c:pt>
                <c:pt idx="4">
                  <c:v>47.97</c:v>
                </c:pt>
                <c:pt idx="5">
                  <c:v>63.41</c:v>
                </c:pt>
                <c:pt idx="6">
                  <c:v>45.53</c:v>
                </c:pt>
                <c:pt idx="7">
                  <c:v>85.37</c:v>
                </c:pt>
                <c:pt idx="8">
                  <c:v>60.98</c:v>
                </c:pt>
                <c:pt idx="9">
                  <c:v>91.46</c:v>
                </c:pt>
                <c:pt idx="10">
                  <c:v>86.18</c:v>
                </c:pt>
                <c:pt idx="11">
                  <c:v>47.56</c:v>
                </c:pt>
                <c:pt idx="12">
                  <c:v>90.24</c:v>
                </c:pt>
                <c:pt idx="13">
                  <c:v>70.73</c:v>
                </c:pt>
                <c:pt idx="14">
                  <c:v>73.17</c:v>
                </c:pt>
                <c:pt idx="15">
                  <c:v>53.66</c:v>
                </c:pt>
                <c:pt idx="16">
                  <c:v>62.2</c:v>
                </c:pt>
                <c:pt idx="17">
                  <c:v>69.92</c:v>
                </c:pt>
                <c:pt idx="18">
                  <c:v>74.39</c:v>
                </c:pt>
                <c:pt idx="19">
                  <c:v>60.98</c:v>
                </c:pt>
                <c:pt idx="20">
                  <c:v>14.63</c:v>
                </c:pt>
                <c:pt idx="21">
                  <c:v>58.54</c:v>
                </c:pt>
                <c:pt idx="22">
                  <c:v>31.71</c:v>
                </c:pt>
                <c:pt idx="23">
                  <c:v>39.020000000000003</c:v>
                </c:pt>
                <c:pt idx="24">
                  <c:v>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D3-4800-B019-52B85B5A1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10912"/>
        <c:axId val="93912448"/>
      </c:lineChart>
      <c:catAx>
        <c:axId val="9391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3912448"/>
        <c:crosses val="autoZero"/>
        <c:auto val="1"/>
        <c:lblAlgn val="ctr"/>
        <c:lblOffset val="100"/>
        <c:noMultiLvlLbl val="0"/>
      </c:catAx>
      <c:valAx>
        <c:axId val="93912448"/>
        <c:scaling>
          <c:orientation val="minMax"/>
          <c:max val="105"/>
          <c:min val="0"/>
        </c:scaling>
        <c:delete val="0"/>
        <c:axPos val="l"/>
        <c:minorGridlines/>
        <c:numFmt formatCode="General" sourceLinked="1"/>
        <c:majorTickMark val="out"/>
        <c:minorTickMark val="none"/>
        <c:tickLblPos val="nextTo"/>
        <c:crossAx val="93910912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tabSelected="1" zoomScale="6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6010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450272</xdr:colOff>
      <xdr:row>5</xdr:row>
      <xdr:rowOff>178376</xdr:rowOff>
    </xdr:from>
    <xdr:to>
      <xdr:col>50</xdr:col>
      <xdr:colOff>419101</xdr:colOff>
      <xdr:row>24</xdr:row>
      <xdr:rowOff>34636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450272</xdr:colOff>
      <xdr:row>5</xdr:row>
      <xdr:rowOff>178376</xdr:rowOff>
    </xdr:from>
    <xdr:to>
      <xdr:col>50</xdr:col>
      <xdr:colOff>419101</xdr:colOff>
      <xdr:row>23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6010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6010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6010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6010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651" y="1520708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66"/>
  <sheetViews>
    <sheetView topLeftCell="A15" zoomScale="85" zoomScaleNormal="85" workbookViewId="0">
      <selection activeCell="AG51" sqref="AG51"/>
    </sheetView>
  </sheetViews>
  <sheetFormatPr defaultRowHeight="15" x14ac:dyDescent="0.25"/>
  <cols>
    <col min="1" max="1" width="4.7109375" customWidth="1"/>
    <col min="2" max="2" width="24.85546875" customWidth="1"/>
    <col min="3" max="3" width="8.42578125" style="3" bestFit="1" customWidth="1"/>
    <col min="4" max="4" width="8.42578125" style="3" customWidth="1"/>
    <col min="5" max="5" width="4.5703125" customWidth="1"/>
    <col min="6" max="29" width="4" customWidth="1"/>
    <col min="30" max="30" width="7.5703125" style="30" customWidth="1"/>
    <col min="31" max="31" width="8.7109375" style="3" bestFit="1" customWidth="1"/>
  </cols>
  <sheetData>
    <row r="1" spans="1:32" x14ac:dyDescent="0.25">
      <c r="D1" s="31" t="s">
        <v>35</v>
      </c>
      <c r="E1" s="103">
        <v>4</v>
      </c>
      <c r="F1" s="103">
        <v>3</v>
      </c>
      <c r="G1" s="103">
        <v>2</v>
      </c>
      <c r="H1" s="103">
        <v>3</v>
      </c>
      <c r="I1" s="103">
        <v>3</v>
      </c>
      <c r="J1" s="103">
        <v>3</v>
      </c>
      <c r="K1" s="103">
        <v>3</v>
      </c>
      <c r="L1" s="103">
        <v>1</v>
      </c>
      <c r="M1" s="103">
        <v>1</v>
      </c>
      <c r="N1" s="103">
        <v>2</v>
      </c>
      <c r="O1" s="103">
        <v>3</v>
      </c>
      <c r="P1" s="103">
        <v>2</v>
      </c>
      <c r="Q1" s="103">
        <v>1</v>
      </c>
      <c r="R1" s="103">
        <v>1</v>
      </c>
      <c r="S1" s="103">
        <v>2</v>
      </c>
      <c r="T1" s="103">
        <v>1</v>
      </c>
      <c r="U1" s="103">
        <v>2</v>
      </c>
      <c r="V1" s="103">
        <v>3</v>
      </c>
      <c r="W1" s="103">
        <v>2</v>
      </c>
      <c r="X1" s="103">
        <v>1</v>
      </c>
      <c r="Y1" s="103">
        <v>2</v>
      </c>
      <c r="Z1" s="103">
        <v>1</v>
      </c>
      <c r="AA1" s="103">
        <v>1</v>
      </c>
      <c r="AB1" s="103">
        <v>2</v>
      </c>
      <c r="AC1" s="103">
        <v>2</v>
      </c>
      <c r="AF1" s="5">
        <f>SUM(E1:AC1)</f>
        <v>51</v>
      </c>
    </row>
    <row r="3" spans="1:32" x14ac:dyDescent="0.25">
      <c r="A3" s="81" t="s">
        <v>0</v>
      </c>
      <c r="B3" s="81" t="s">
        <v>1</v>
      </c>
      <c r="C3" s="81" t="s">
        <v>3</v>
      </c>
      <c r="D3" s="81" t="s">
        <v>36</v>
      </c>
      <c r="E3" s="84" t="s">
        <v>6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  <c r="AD3" s="78" t="s">
        <v>4</v>
      </c>
      <c r="AE3" s="78" t="s">
        <v>5</v>
      </c>
      <c r="AF3" s="81" t="s">
        <v>7</v>
      </c>
    </row>
    <row r="4" spans="1:32" x14ac:dyDescent="0.25">
      <c r="A4" s="82"/>
      <c r="B4" s="82"/>
      <c r="C4" s="82"/>
      <c r="D4" s="8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9"/>
      <c r="AE4" s="79"/>
      <c r="AF4" s="82"/>
    </row>
    <row r="5" spans="1:32" ht="15.75" thickBot="1" x14ac:dyDescent="0.3">
      <c r="A5" s="83"/>
      <c r="B5" s="83"/>
      <c r="C5" s="83"/>
      <c r="D5" s="83"/>
      <c r="E5" s="104" t="s">
        <v>56</v>
      </c>
      <c r="F5" s="104" t="s">
        <v>57</v>
      </c>
      <c r="G5" s="104" t="s">
        <v>58</v>
      </c>
      <c r="H5" s="104" t="s">
        <v>59</v>
      </c>
      <c r="I5" s="104" t="s">
        <v>60</v>
      </c>
      <c r="J5" s="104" t="s">
        <v>61</v>
      </c>
      <c r="K5" s="104" t="s">
        <v>62</v>
      </c>
      <c r="L5" s="104">
        <v>3.1</v>
      </c>
      <c r="M5" s="104">
        <v>3.2</v>
      </c>
      <c r="N5" s="104">
        <v>4</v>
      </c>
      <c r="O5" s="104">
        <v>5</v>
      </c>
      <c r="P5" s="104">
        <v>6</v>
      </c>
      <c r="Q5" s="104">
        <v>7.1</v>
      </c>
      <c r="R5" s="104">
        <v>7.2</v>
      </c>
      <c r="S5" s="104">
        <v>8.1</v>
      </c>
      <c r="T5" s="104">
        <v>8.1999999999999993</v>
      </c>
      <c r="U5" s="104">
        <v>9</v>
      </c>
      <c r="V5" s="104">
        <v>10</v>
      </c>
      <c r="W5" s="104">
        <v>11</v>
      </c>
      <c r="X5" s="104">
        <v>12.1</v>
      </c>
      <c r="Y5" s="104">
        <v>12.2</v>
      </c>
      <c r="Z5" s="104">
        <v>13.1</v>
      </c>
      <c r="AA5" s="104">
        <v>13.2</v>
      </c>
      <c r="AB5" s="104">
        <v>14.1</v>
      </c>
      <c r="AC5" s="105">
        <v>14.2</v>
      </c>
      <c r="AD5" s="80"/>
      <c r="AE5" s="80"/>
      <c r="AF5" s="83"/>
    </row>
    <row r="6" spans="1:32" x14ac:dyDescent="0.25">
      <c r="A6" s="1">
        <v>1</v>
      </c>
      <c r="B6" s="1" t="s">
        <v>63</v>
      </c>
      <c r="C6" s="2">
        <v>1</v>
      </c>
      <c r="D6" s="2" t="s">
        <v>64</v>
      </c>
      <c r="E6" s="103">
        <v>3</v>
      </c>
      <c r="F6" s="103">
        <v>3</v>
      </c>
      <c r="G6" s="103">
        <v>2</v>
      </c>
      <c r="H6" s="103">
        <v>3</v>
      </c>
      <c r="I6" s="103">
        <v>3</v>
      </c>
      <c r="J6" s="103">
        <v>2</v>
      </c>
      <c r="K6" s="103">
        <v>0</v>
      </c>
      <c r="L6" s="103">
        <v>1</v>
      </c>
      <c r="M6" s="103">
        <v>1</v>
      </c>
      <c r="N6" s="103">
        <v>1</v>
      </c>
      <c r="O6" s="103">
        <v>3</v>
      </c>
      <c r="P6" s="103">
        <v>0</v>
      </c>
      <c r="Q6" s="103">
        <v>1</v>
      </c>
      <c r="R6" s="103">
        <v>1</v>
      </c>
      <c r="S6" s="103">
        <v>2</v>
      </c>
      <c r="T6" s="103">
        <v>1</v>
      </c>
      <c r="U6" s="103">
        <v>2</v>
      </c>
      <c r="V6" s="103">
        <v>3</v>
      </c>
      <c r="W6" s="103">
        <v>2</v>
      </c>
      <c r="X6" s="103">
        <v>1</v>
      </c>
      <c r="Y6" s="103" t="s">
        <v>65</v>
      </c>
      <c r="Z6" s="103">
        <v>0</v>
      </c>
      <c r="AA6" s="103" t="s">
        <v>65</v>
      </c>
      <c r="AB6" s="103">
        <v>1</v>
      </c>
      <c r="AC6" s="103">
        <v>1</v>
      </c>
      <c r="AD6" s="103">
        <v>37</v>
      </c>
      <c r="AE6" s="103">
        <v>4</v>
      </c>
      <c r="AF6" s="6">
        <f>AD6/$AF$1*100</f>
        <v>72.549019607843135</v>
      </c>
    </row>
    <row r="7" spans="1:32" x14ac:dyDescent="0.25">
      <c r="A7" s="1">
        <v>2</v>
      </c>
      <c r="B7" s="1" t="s">
        <v>66</v>
      </c>
      <c r="C7" s="2">
        <v>2</v>
      </c>
      <c r="D7" s="2" t="s">
        <v>64</v>
      </c>
      <c r="E7" s="103">
        <v>4</v>
      </c>
      <c r="F7" s="103">
        <v>3</v>
      </c>
      <c r="G7" s="103">
        <v>2</v>
      </c>
      <c r="H7" s="103">
        <v>3</v>
      </c>
      <c r="I7" s="103">
        <v>3</v>
      </c>
      <c r="J7" s="103">
        <v>2</v>
      </c>
      <c r="K7" s="103">
        <v>0</v>
      </c>
      <c r="L7" s="103">
        <v>1</v>
      </c>
      <c r="M7" s="103">
        <v>1</v>
      </c>
      <c r="N7" s="103">
        <v>2</v>
      </c>
      <c r="O7" s="103">
        <v>3</v>
      </c>
      <c r="P7" s="103" t="s">
        <v>65</v>
      </c>
      <c r="Q7" s="103">
        <v>1</v>
      </c>
      <c r="R7" s="103">
        <v>1</v>
      </c>
      <c r="S7" s="103">
        <v>2</v>
      </c>
      <c r="T7" s="103">
        <v>1</v>
      </c>
      <c r="U7" s="103">
        <v>2</v>
      </c>
      <c r="V7" s="103">
        <v>3</v>
      </c>
      <c r="W7" s="103">
        <v>2</v>
      </c>
      <c r="X7" s="103" t="s">
        <v>65</v>
      </c>
      <c r="Y7" s="103" t="s">
        <v>65</v>
      </c>
      <c r="Z7" s="103" t="s">
        <v>65</v>
      </c>
      <c r="AA7" s="103" t="s">
        <v>65</v>
      </c>
      <c r="AB7" s="103" t="s">
        <v>65</v>
      </c>
      <c r="AC7" s="103" t="s">
        <v>65</v>
      </c>
      <c r="AD7" s="103">
        <v>36</v>
      </c>
      <c r="AE7" s="103">
        <v>4</v>
      </c>
      <c r="AF7" s="6">
        <f t="shared" ref="AF7:AF24" si="0">AD7/$AF$1*100</f>
        <v>70.588235294117652</v>
      </c>
    </row>
    <row r="8" spans="1:32" x14ac:dyDescent="0.25">
      <c r="A8" s="1">
        <v>3</v>
      </c>
      <c r="B8" s="1" t="s">
        <v>67</v>
      </c>
      <c r="C8" s="2">
        <v>1</v>
      </c>
      <c r="D8" s="2" t="s">
        <v>64</v>
      </c>
      <c r="E8" s="103">
        <v>2</v>
      </c>
      <c r="F8" s="103">
        <v>2</v>
      </c>
      <c r="G8" s="103">
        <v>2</v>
      </c>
      <c r="H8" s="103">
        <v>3</v>
      </c>
      <c r="I8" s="103" t="s">
        <v>65</v>
      </c>
      <c r="J8" s="103" t="s">
        <v>65</v>
      </c>
      <c r="K8" s="103">
        <v>0</v>
      </c>
      <c r="L8" s="103">
        <v>1</v>
      </c>
      <c r="M8" s="103">
        <v>1</v>
      </c>
      <c r="N8" s="103">
        <v>2</v>
      </c>
      <c r="O8" s="103">
        <v>2</v>
      </c>
      <c r="P8" s="103" t="s">
        <v>65</v>
      </c>
      <c r="Q8" s="103">
        <v>1</v>
      </c>
      <c r="R8" s="103">
        <v>1</v>
      </c>
      <c r="S8" s="103">
        <v>2</v>
      </c>
      <c r="T8" s="103">
        <v>1</v>
      </c>
      <c r="U8" s="103">
        <v>0</v>
      </c>
      <c r="V8" s="103">
        <v>2</v>
      </c>
      <c r="W8" s="103">
        <v>1</v>
      </c>
      <c r="X8" s="103">
        <v>0</v>
      </c>
      <c r="Y8" s="103" t="s">
        <v>65</v>
      </c>
      <c r="Z8" s="103">
        <v>1</v>
      </c>
      <c r="AA8" s="103" t="s">
        <v>65</v>
      </c>
      <c r="AB8" s="103" t="s">
        <v>65</v>
      </c>
      <c r="AC8" s="103">
        <v>1</v>
      </c>
      <c r="AD8" s="103">
        <v>25</v>
      </c>
      <c r="AE8" s="103">
        <v>3</v>
      </c>
      <c r="AF8" s="6">
        <f t="shared" si="0"/>
        <v>49.019607843137251</v>
      </c>
    </row>
    <row r="9" spans="1:32" x14ac:dyDescent="0.25">
      <c r="A9" s="1">
        <v>4</v>
      </c>
      <c r="B9" s="1" t="s">
        <v>68</v>
      </c>
      <c r="C9" s="2">
        <v>1</v>
      </c>
      <c r="D9" s="2" t="s">
        <v>64</v>
      </c>
      <c r="E9" s="103">
        <v>1</v>
      </c>
      <c r="F9" s="103">
        <v>2</v>
      </c>
      <c r="G9" s="103">
        <v>2</v>
      </c>
      <c r="H9" s="103">
        <v>3</v>
      </c>
      <c r="I9" s="103">
        <v>3</v>
      </c>
      <c r="J9" s="103">
        <v>2</v>
      </c>
      <c r="K9" s="103">
        <v>3</v>
      </c>
      <c r="L9" s="103">
        <v>1</v>
      </c>
      <c r="M9" s="103">
        <v>1</v>
      </c>
      <c r="N9" s="103">
        <v>2</v>
      </c>
      <c r="O9" s="103">
        <v>3</v>
      </c>
      <c r="P9" s="103">
        <v>1</v>
      </c>
      <c r="Q9" s="103">
        <v>1</v>
      </c>
      <c r="R9" s="103">
        <v>1</v>
      </c>
      <c r="S9" s="103">
        <v>2</v>
      </c>
      <c r="T9" s="103">
        <v>0</v>
      </c>
      <c r="U9" s="103">
        <v>1</v>
      </c>
      <c r="V9" s="103">
        <v>3</v>
      </c>
      <c r="W9" s="103">
        <v>2</v>
      </c>
      <c r="X9" s="103">
        <v>0</v>
      </c>
      <c r="Y9" s="103">
        <v>2</v>
      </c>
      <c r="Z9" s="103">
        <v>0</v>
      </c>
      <c r="AA9" s="103">
        <v>1</v>
      </c>
      <c r="AB9" s="103">
        <v>1</v>
      </c>
      <c r="AC9" s="103">
        <v>1</v>
      </c>
      <c r="AD9" s="103">
        <v>39</v>
      </c>
      <c r="AE9" s="103">
        <v>4</v>
      </c>
      <c r="AF9" s="6">
        <f t="shared" si="0"/>
        <v>76.470588235294116</v>
      </c>
    </row>
    <row r="10" spans="1:32" x14ac:dyDescent="0.25">
      <c r="A10" s="1">
        <v>5</v>
      </c>
      <c r="B10" s="1" t="s">
        <v>69</v>
      </c>
      <c r="C10" s="2">
        <v>1</v>
      </c>
      <c r="D10" s="2" t="s">
        <v>64</v>
      </c>
      <c r="E10" s="103">
        <v>3</v>
      </c>
      <c r="F10" s="103">
        <v>3</v>
      </c>
      <c r="G10" s="103">
        <v>2</v>
      </c>
      <c r="H10" s="103">
        <v>3</v>
      </c>
      <c r="I10" s="103">
        <v>3</v>
      </c>
      <c r="J10" s="103">
        <v>3</v>
      </c>
      <c r="K10" s="103">
        <v>2</v>
      </c>
      <c r="L10" s="103">
        <v>1</v>
      </c>
      <c r="M10" s="103">
        <v>1</v>
      </c>
      <c r="N10" s="103">
        <v>1</v>
      </c>
      <c r="O10" s="103">
        <v>3</v>
      </c>
      <c r="P10" s="103">
        <v>2</v>
      </c>
      <c r="Q10" s="103">
        <v>1</v>
      </c>
      <c r="R10" s="103">
        <v>1</v>
      </c>
      <c r="S10" s="103">
        <v>2</v>
      </c>
      <c r="T10" s="103">
        <v>1</v>
      </c>
      <c r="U10" s="103">
        <v>2</v>
      </c>
      <c r="V10" s="103">
        <v>2</v>
      </c>
      <c r="W10" s="103">
        <v>2</v>
      </c>
      <c r="X10" s="103">
        <v>1</v>
      </c>
      <c r="Y10" s="103" t="s">
        <v>65</v>
      </c>
      <c r="Z10" s="103">
        <v>1</v>
      </c>
      <c r="AA10" s="103" t="s">
        <v>65</v>
      </c>
      <c r="AB10" s="103">
        <v>1</v>
      </c>
      <c r="AC10" s="103">
        <v>1</v>
      </c>
      <c r="AD10" s="103">
        <v>42</v>
      </c>
      <c r="AE10" s="103">
        <v>4</v>
      </c>
      <c r="AF10" s="6">
        <f t="shared" si="0"/>
        <v>82.35294117647058</v>
      </c>
    </row>
    <row r="11" spans="1:32" x14ac:dyDescent="0.25">
      <c r="A11" s="1">
        <v>6</v>
      </c>
      <c r="B11" s="1" t="s">
        <v>70</v>
      </c>
      <c r="C11" s="2">
        <v>2</v>
      </c>
      <c r="D11" s="2" t="s">
        <v>64</v>
      </c>
      <c r="E11" s="103">
        <v>3</v>
      </c>
      <c r="F11" s="103">
        <v>3</v>
      </c>
      <c r="G11" s="103">
        <v>2</v>
      </c>
      <c r="H11" s="103">
        <v>3</v>
      </c>
      <c r="I11" s="103">
        <v>3</v>
      </c>
      <c r="J11" s="103">
        <v>3</v>
      </c>
      <c r="K11" s="103">
        <v>3</v>
      </c>
      <c r="L11" s="103">
        <v>1</v>
      </c>
      <c r="M11" s="103">
        <v>1</v>
      </c>
      <c r="N11" s="103">
        <v>2</v>
      </c>
      <c r="O11" s="103">
        <v>3</v>
      </c>
      <c r="P11" s="103">
        <v>2</v>
      </c>
      <c r="Q11" s="103">
        <v>1</v>
      </c>
      <c r="R11" s="103">
        <v>1</v>
      </c>
      <c r="S11" s="103">
        <v>2</v>
      </c>
      <c r="T11" s="103">
        <v>1</v>
      </c>
      <c r="U11" s="103">
        <v>2</v>
      </c>
      <c r="V11" s="103">
        <v>3</v>
      </c>
      <c r="W11" s="103">
        <v>2</v>
      </c>
      <c r="X11" s="103" t="s">
        <v>65</v>
      </c>
      <c r="Y11" s="103" t="s">
        <v>65</v>
      </c>
      <c r="Z11" s="103" t="s">
        <v>65</v>
      </c>
      <c r="AA11" s="103" t="s">
        <v>65</v>
      </c>
      <c r="AB11" s="103" t="s">
        <v>65</v>
      </c>
      <c r="AC11" s="103" t="s">
        <v>65</v>
      </c>
      <c r="AD11" s="103">
        <v>41</v>
      </c>
      <c r="AE11" s="103">
        <v>4</v>
      </c>
      <c r="AF11" s="6">
        <f t="shared" si="0"/>
        <v>80.392156862745097</v>
      </c>
    </row>
    <row r="12" spans="1:32" x14ac:dyDescent="0.25">
      <c r="A12" s="1">
        <v>7</v>
      </c>
      <c r="B12" s="1" t="s">
        <v>71</v>
      </c>
      <c r="C12" s="2">
        <v>1</v>
      </c>
      <c r="D12" s="2" t="s">
        <v>64</v>
      </c>
      <c r="E12" s="103">
        <v>3</v>
      </c>
      <c r="F12" s="103">
        <v>3</v>
      </c>
      <c r="G12" s="103">
        <v>1</v>
      </c>
      <c r="H12" s="103">
        <v>0</v>
      </c>
      <c r="I12" s="103">
        <v>0</v>
      </c>
      <c r="J12" s="103" t="s">
        <v>65</v>
      </c>
      <c r="K12" s="103">
        <v>0</v>
      </c>
      <c r="L12" s="103">
        <v>1</v>
      </c>
      <c r="M12" s="103" t="s">
        <v>65</v>
      </c>
      <c r="N12" s="103">
        <v>2</v>
      </c>
      <c r="O12" s="103">
        <v>2</v>
      </c>
      <c r="P12" s="103">
        <v>0</v>
      </c>
      <c r="Q12" s="103">
        <v>0</v>
      </c>
      <c r="R12" s="103" t="s">
        <v>65</v>
      </c>
      <c r="S12" s="103">
        <v>0</v>
      </c>
      <c r="T12" s="103">
        <v>0</v>
      </c>
      <c r="U12" s="103">
        <v>2</v>
      </c>
      <c r="V12" s="103">
        <v>3</v>
      </c>
      <c r="W12" s="103">
        <v>2</v>
      </c>
      <c r="X12" s="103" t="s">
        <v>65</v>
      </c>
      <c r="Y12" s="103" t="s">
        <v>65</v>
      </c>
      <c r="Z12" s="103" t="s">
        <v>65</v>
      </c>
      <c r="AA12" s="103" t="s">
        <v>65</v>
      </c>
      <c r="AB12" s="103">
        <v>2</v>
      </c>
      <c r="AC12" s="103">
        <v>1</v>
      </c>
      <c r="AD12" s="103">
        <v>22</v>
      </c>
      <c r="AE12" s="103">
        <v>2</v>
      </c>
      <c r="AF12" s="6">
        <f t="shared" si="0"/>
        <v>43.137254901960787</v>
      </c>
    </row>
    <row r="13" spans="1:32" x14ac:dyDescent="0.25">
      <c r="A13" s="1">
        <v>8</v>
      </c>
      <c r="B13" s="1" t="s">
        <v>72</v>
      </c>
      <c r="C13" s="2">
        <v>2</v>
      </c>
      <c r="D13" s="2" t="s">
        <v>64</v>
      </c>
      <c r="E13" s="103">
        <v>3</v>
      </c>
      <c r="F13" s="103">
        <v>3</v>
      </c>
      <c r="G13" s="103">
        <v>1</v>
      </c>
      <c r="H13" s="103" t="s">
        <v>65</v>
      </c>
      <c r="I13" s="103" t="s">
        <v>65</v>
      </c>
      <c r="J13" s="103" t="s">
        <v>65</v>
      </c>
      <c r="K13" s="103" t="s">
        <v>65</v>
      </c>
      <c r="L13" s="103" t="s">
        <v>65</v>
      </c>
      <c r="M13" s="103" t="s">
        <v>65</v>
      </c>
      <c r="N13" s="103">
        <v>2</v>
      </c>
      <c r="O13" s="103">
        <v>2</v>
      </c>
      <c r="P13" s="103">
        <v>0</v>
      </c>
      <c r="Q13" s="103">
        <v>0</v>
      </c>
      <c r="R13" s="103" t="s">
        <v>65</v>
      </c>
      <c r="S13" s="103">
        <v>0</v>
      </c>
      <c r="T13" s="103" t="s">
        <v>65</v>
      </c>
      <c r="U13" s="103" t="s">
        <v>65</v>
      </c>
      <c r="V13" s="103" t="s">
        <v>65</v>
      </c>
      <c r="W13" s="103">
        <v>2</v>
      </c>
      <c r="X13" s="103" t="s">
        <v>65</v>
      </c>
      <c r="Y13" s="103" t="s">
        <v>65</v>
      </c>
      <c r="Z13" s="103" t="s">
        <v>65</v>
      </c>
      <c r="AA13" s="103" t="s">
        <v>65</v>
      </c>
      <c r="AB13" s="103" t="s">
        <v>65</v>
      </c>
      <c r="AC13" s="103" t="s">
        <v>65</v>
      </c>
      <c r="AD13" s="103">
        <v>13</v>
      </c>
      <c r="AE13" s="103">
        <v>2</v>
      </c>
      <c r="AF13" s="6">
        <f t="shared" si="0"/>
        <v>25.490196078431371</v>
      </c>
    </row>
    <row r="14" spans="1:32" x14ac:dyDescent="0.25">
      <c r="A14" s="1">
        <v>9</v>
      </c>
      <c r="B14" s="1" t="s">
        <v>73</v>
      </c>
      <c r="C14" s="2">
        <v>2</v>
      </c>
      <c r="D14" s="2" t="s">
        <v>64</v>
      </c>
      <c r="E14" s="103">
        <v>3</v>
      </c>
      <c r="F14" s="103">
        <v>3</v>
      </c>
      <c r="G14" s="103">
        <v>1</v>
      </c>
      <c r="H14" s="103">
        <v>3</v>
      </c>
      <c r="I14" s="103" t="s">
        <v>65</v>
      </c>
      <c r="J14" s="103">
        <v>0</v>
      </c>
      <c r="K14" s="103">
        <v>0</v>
      </c>
      <c r="L14" s="103">
        <v>1</v>
      </c>
      <c r="M14" s="103">
        <v>1</v>
      </c>
      <c r="N14" s="103">
        <v>2</v>
      </c>
      <c r="O14" s="103">
        <v>3</v>
      </c>
      <c r="P14" s="103">
        <v>0</v>
      </c>
      <c r="Q14" s="103">
        <v>1</v>
      </c>
      <c r="R14" s="103">
        <v>1</v>
      </c>
      <c r="S14" s="103">
        <v>2</v>
      </c>
      <c r="T14" s="103" t="s">
        <v>65</v>
      </c>
      <c r="U14" s="103">
        <v>1</v>
      </c>
      <c r="V14" s="103">
        <v>3</v>
      </c>
      <c r="W14" s="103">
        <v>1</v>
      </c>
      <c r="X14" s="103">
        <v>1</v>
      </c>
      <c r="Y14" s="103" t="s">
        <v>65</v>
      </c>
      <c r="Z14" s="103">
        <v>0</v>
      </c>
      <c r="AA14" s="103" t="s">
        <v>65</v>
      </c>
      <c r="AB14" s="103" t="s">
        <v>65</v>
      </c>
      <c r="AC14" s="103" t="s">
        <v>65</v>
      </c>
      <c r="AD14" s="103">
        <v>27</v>
      </c>
      <c r="AE14" s="103">
        <v>3</v>
      </c>
      <c r="AF14" s="6">
        <f t="shared" si="0"/>
        <v>52.941176470588239</v>
      </c>
    </row>
    <row r="15" spans="1:32" x14ac:dyDescent="0.25">
      <c r="A15" s="1">
        <v>10</v>
      </c>
      <c r="B15" s="1" t="s">
        <v>74</v>
      </c>
      <c r="C15" s="2">
        <v>2</v>
      </c>
      <c r="D15" s="2" t="s">
        <v>64</v>
      </c>
      <c r="E15" s="103">
        <v>2</v>
      </c>
      <c r="F15" s="103">
        <v>3</v>
      </c>
      <c r="G15" s="103">
        <v>2</v>
      </c>
      <c r="H15" s="103">
        <v>3</v>
      </c>
      <c r="I15" s="103">
        <v>2</v>
      </c>
      <c r="J15" s="103">
        <v>2</v>
      </c>
      <c r="K15" s="103">
        <v>3</v>
      </c>
      <c r="L15" s="103">
        <v>1</v>
      </c>
      <c r="M15" s="103" t="s">
        <v>65</v>
      </c>
      <c r="N15" s="103">
        <v>2</v>
      </c>
      <c r="O15" s="103">
        <v>2</v>
      </c>
      <c r="P15" s="103">
        <v>0</v>
      </c>
      <c r="Q15" s="103">
        <v>1</v>
      </c>
      <c r="R15" s="103">
        <v>1</v>
      </c>
      <c r="S15" s="103">
        <v>2</v>
      </c>
      <c r="T15" s="103">
        <v>1</v>
      </c>
      <c r="U15" s="103">
        <v>1</v>
      </c>
      <c r="V15" s="103">
        <v>2</v>
      </c>
      <c r="W15" s="103" t="s">
        <v>65</v>
      </c>
      <c r="X15" s="103">
        <v>1</v>
      </c>
      <c r="Y15" s="103">
        <v>0</v>
      </c>
      <c r="Z15" s="103">
        <v>0</v>
      </c>
      <c r="AA15" s="103" t="s">
        <v>65</v>
      </c>
      <c r="AB15" s="103">
        <v>1</v>
      </c>
      <c r="AC15" s="103">
        <v>1</v>
      </c>
      <c r="AD15" s="103">
        <v>33</v>
      </c>
      <c r="AE15" s="103">
        <v>3</v>
      </c>
      <c r="AF15" s="6">
        <f t="shared" si="0"/>
        <v>64.705882352941174</v>
      </c>
    </row>
    <row r="16" spans="1:32" x14ac:dyDescent="0.25">
      <c r="A16" s="1">
        <v>11</v>
      </c>
      <c r="B16" s="1" t="s">
        <v>75</v>
      </c>
      <c r="C16" s="2">
        <v>2</v>
      </c>
      <c r="D16" s="2" t="s">
        <v>64</v>
      </c>
      <c r="E16" s="103">
        <v>3</v>
      </c>
      <c r="F16" s="103">
        <v>3</v>
      </c>
      <c r="G16" s="103">
        <v>2</v>
      </c>
      <c r="H16" s="103">
        <v>3</v>
      </c>
      <c r="I16" s="103" t="s">
        <v>65</v>
      </c>
      <c r="J16" s="103">
        <v>3</v>
      </c>
      <c r="K16" s="103">
        <v>2</v>
      </c>
      <c r="L16" s="103">
        <v>1</v>
      </c>
      <c r="M16" s="103" t="s">
        <v>65</v>
      </c>
      <c r="N16" s="103">
        <v>2</v>
      </c>
      <c r="O16" s="103">
        <v>2</v>
      </c>
      <c r="P16" s="103">
        <v>0</v>
      </c>
      <c r="Q16" s="103">
        <v>1</v>
      </c>
      <c r="R16" s="103">
        <v>1</v>
      </c>
      <c r="S16" s="103">
        <v>2</v>
      </c>
      <c r="T16" s="103" t="s">
        <v>65</v>
      </c>
      <c r="U16" s="103">
        <v>1</v>
      </c>
      <c r="V16" s="103">
        <v>3</v>
      </c>
      <c r="W16" s="103">
        <v>2</v>
      </c>
      <c r="X16" s="103" t="s">
        <v>65</v>
      </c>
      <c r="Y16" s="103" t="s">
        <v>65</v>
      </c>
      <c r="Z16" s="103" t="s">
        <v>65</v>
      </c>
      <c r="AA16" s="103" t="s">
        <v>65</v>
      </c>
      <c r="AB16" s="103" t="s">
        <v>65</v>
      </c>
      <c r="AC16" s="103" t="s">
        <v>65</v>
      </c>
      <c r="AD16" s="103">
        <v>31</v>
      </c>
      <c r="AE16" s="103">
        <v>3</v>
      </c>
      <c r="AF16" s="6">
        <f t="shared" si="0"/>
        <v>60.784313725490193</v>
      </c>
    </row>
    <row r="17" spans="1:32" x14ac:dyDescent="0.25">
      <c r="A17" s="1">
        <v>12</v>
      </c>
      <c r="B17" s="1" t="s">
        <v>76</v>
      </c>
      <c r="C17" s="2">
        <v>1</v>
      </c>
      <c r="D17" s="2" t="s">
        <v>64</v>
      </c>
      <c r="E17" s="103">
        <v>1</v>
      </c>
      <c r="F17" s="103">
        <v>3</v>
      </c>
      <c r="G17" s="103">
        <v>2</v>
      </c>
      <c r="H17" s="103">
        <v>3</v>
      </c>
      <c r="I17" s="103">
        <v>3</v>
      </c>
      <c r="J17" s="103">
        <v>2</v>
      </c>
      <c r="K17" s="103" t="s">
        <v>65</v>
      </c>
      <c r="L17" s="103">
        <v>1</v>
      </c>
      <c r="M17" s="103" t="s">
        <v>65</v>
      </c>
      <c r="N17" s="103">
        <v>2</v>
      </c>
      <c r="O17" s="103">
        <v>3</v>
      </c>
      <c r="P17" s="103">
        <v>0</v>
      </c>
      <c r="Q17" s="103">
        <v>1</v>
      </c>
      <c r="R17" s="103" t="s">
        <v>65</v>
      </c>
      <c r="S17" s="103">
        <v>2</v>
      </c>
      <c r="T17" s="103" t="s">
        <v>65</v>
      </c>
      <c r="U17" s="103">
        <v>1</v>
      </c>
      <c r="V17" s="103" t="s">
        <v>65</v>
      </c>
      <c r="W17" s="103" t="s">
        <v>65</v>
      </c>
      <c r="X17" s="103" t="s">
        <v>65</v>
      </c>
      <c r="Y17" s="103" t="s">
        <v>65</v>
      </c>
      <c r="Z17" s="103">
        <v>0</v>
      </c>
      <c r="AA17" s="103" t="s">
        <v>65</v>
      </c>
      <c r="AB17" s="103">
        <v>2</v>
      </c>
      <c r="AC17" s="103" t="s">
        <v>65</v>
      </c>
      <c r="AD17" s="103">
        <v>26</v>
      </c>
      <c r="AE17" s="103">
        <v>3</v>
      </c>
      <c r="AF17" s="6">
        <f t="shared" si="0"/>
        <v>50.980392156862742</v>
      </c>
    </row>
    <row r="18" spans="1:32" x14ac:dyDescent="0.25">
      <c r="A18" s="1">
        <v>13</v>
      </c>
      <c r="B18" s="1" t="s">
        <v>77</v>
      </c>
      <c r="C18" s="2">
        <v>1</v>
      </c>
      <c r="D18" s="2" t="s">
        <v>64</v>
      </c>
      <c r="E18" s="103">
        <v>2</v>
      </c>
      <c r="F18" s="103">
        <v>3</v>
      </c>
      <c r="G18" s="103">
        <v>1</v>
      </c>
      <c r="H18" s="103">
        <v>1</v>
      </c>
      <c r="I18" s="103">
        <v>3</v>
      </c>
      <c r="J18" s="103">
        <v>0</v>
      </c>
      <c r="K18" s="103">
        <v>1</v>
      </c>
      <c r="L18" s="103">
        <v>1</v>
      </c>
      <c r="M18" s="103" t="s">
        <v>65</v>
      </c>
      <c r="N18" s="103">
        <v>2</v>
      </c>
      <c r="O18" s="103">
        <v>3</v>
      </c>
      <c r="P18" s="103">
        <v>0</v>
      </c>
      <c r="Q18" s="103">
        <v>1</v>
      </c>
      <c r="R18" s="103">
        <v>1</v>
      </c>
      <c r="S18" s="103">
        <v>2</v>
      </c>
      <c r="T18" s="103">
        <v>1</v>
      </c>
      <c r="U18" s="103">
        <v>2</v>
      </c>
      <c r="V18" s="103">
        <v>2</v>
      </c>
      <c r="W18" s="103">
        <v>2</v>
      </c>
      <c r="X18" s="103">
        <v>1</v>
      </c>
      <c r="Y18" s="103" t="s">
        <v>65</v>
      </c>
      <c r="Z18" s="103">
        <v>1</v>
      </c>
      <c r="AA18" s="103" t="s">
        <v>65</v>
      </c>
      <c r="AB18" s="103">
        <v>1</v>
      </c>
      <c r="AC18" s="103" t="s">
        <v>65</v>
      </c>
      <c r="AD18" s="103">
        <v>31</v>
      </c>
      <c r="AE18" s="103">
        <v>3</v>
      </c>
      <c r="AF18" s="6">
        <f t="shared" si="0"/>
        <v>60.784313725490193</v>
      </c>
    </row>
    <row r="19" spans="1:32" x14ac:dyDescent="0.25">
      <c r="A19" s="1">
        <v>14</v>
      </c>
      <c r="B19" s="1" t="s">
        <v>78</v>
      </c>
      <c r="C19" s="2">
        <v>1</v>
      </c>
      <c r="D19" s="2" t="s">
        <v>64</v>
      </c>
      <c r="E19" s="103">
        <v>3</v>
      </c>
      <c r="F19" s="103">
        <v>3</v>
      </c>
      <c r="G19" s="103">
        <v>2</v>
      </c>
      <c r="H19" s="103">
        <v>3</v>
      </c>
      <c r="I19" s="103">
        <v>3</v>
      </c>
      <c r="J19" s="103">
        <v>0</v>
      </c>
      <c r="K19" s="103">
        <v>0</v>
      </c>
      <c r="L19" s="103">
        <v>1</v>
      </c>
      <c r="M19" s="103" t="s">
        <v>65</v>
      </c>
      <c r="N19" s="103">
        <v>2</v>
      </c>
      <c r="O19" s="103">
        <v>3</v>
      </c>
      <c r="P19" s="103">
        <v>1</v>
      </c>
      <c r="Q19" s="103">
        <v>1</v>
      </c>
      <c r="R19" s="103">
        <v>1</v>
      </c>
      <c r="S19" s="103">
        <v>1</v>
      </c>
      <c r="T19" s="103">
        <v>1</v>
      </c>
      <c r="U19" s="103" t="s">
        <v>65</v>
      </c>
      <c r="V19" s="103" t="s">
        <v>65</v>
      </c>
      <c r="W19" s="103" t="s">
        <v>65</v>
      </c>
      <c r="X19" s="103" t="s">
        <v>65</v>
      </c>
      <c r="Y19" s="103" t="s">
        <v>65</v>
      </c>
      <c r="Z19" s="103" t="s">
        <v>65</v>
      </c>
      <c r="AA19" s="103" t="s">
        <v>65</v>
      </c>
      <c r="AB19" s="103" t="s">
        <v>65</v>
      </c>
      <c r="AC19" s="103" t="s">
        <v>65</v>
      </c>
      <c r="AD19" s="103">
        <v>25</v>
      </c>
      <c r="AE19" s="103">
        <v>3</v>
      </c>
      <c r="AF19" s="6">
        <f t="shared" si="0"/>
        <v>49.019607843137251</v>
      </c>
    </row>
    <row r="20" spans="1:32" x14ac:dyDescent="0.25">
      <c r="A20" s="1">
        <v>15</v>
      </c>
      <c r="B20" s="1" t="s">
        <v>79</v>
      </c>
      <c r="C20" s="2">
        <v>2</v>
      </c>
      <c r="D20" s="2" t="s">
        <v>64</v>
      </c>
      <c r="E20" s="103">
        <v>4</v>
      </c>
      <c r="F20" s="103">
        <v>3</v>
      </c>
      <c r="G20" s="103">
        <v>2</v>
      </c>
      <c r="H20" s="103">
        <v>3</v>
      </c>
      <c r="I20" s="103">
        <v>3</v>
      </c>
      <c r="J20" s="103">
        <v>0</v>
      </c>
      <c r="K20" s="103">
        <v>1</v>
      </c>
      <c r="L20" s="103">
        <v>0</v>
      </c>
      <c r="M20" s="103" t="s">
        <v>65</v>
      </c>
      <c r="N20" s="103">
        <v>2</v>
      </c>
      <c r="O20" s="103">
        <v>3</v>
      </c>
      <c r="P20" s="103">
        <v>1</v>
      </c>
      <c r="Q20" s="103">
        <v>1</v>
      </c>
      <c r="R20" s="103" t="s">
        <v>65</v>
      </c>
      <c r="S20" s="103">
        <v>2</v>
      </c>
      <c r="T20" s="103" t="s">
        <v>65</v>
      </c>
      <c r="U20" s="103">
        <v>2</v>
      </c>
      <c r="V20" s="103">
        <v>3</v>
      </c>
      <c r="W20" s="103">
        <v>2</v>
      </c>
      <c r="X20" s="103">
        <v>1</v>
      </c>
      <c r="Y20" s="103" t="s">
        <v>65</v>
      </c>
      <c r="Z20" s="103">
        <v>1</v>
      </c>
      <c r="AA20" s="103">
        <v>0</v>
      </c>
      <c r="AB20" s="103">
        <v>2</v>
      </c>
      <c r="AC20" s="103" t="s">
        <v>65</v>
      </c>
      <c r="AD20" s="103">
        <v>36</v>
      </c>
      <c r="AE20" s="103">
        <v>4</v>
      </c>
      <c r="AF20" s="6">
        <f t="shared" si="0"/>
        <v>70.588235294117652</v>
      </c>
    </row>
    <row r="21" spans="1:32" x14ac:dyDescent="0.25">
      <c r="A21" s="1">
        <v>16</v>
      </c>
      <c r="B21" s="1" t="s">
        <v>80</v>
      </c>
      <c r="C21" s="2">
        <v>2</v>
      </c>
      <c r="D21" s="2" t="s">
        <v>64</v>
      </c>
      <c r="E21" s="103">
        <v>2</v>
      </c>
      <c r="F21" s="103">
        <v>2</v>
      </c>
      <c r="G21" s="103">
        <v>2</v>
      </c>
      <c r="H21" s="103">
        <v>3</v>
      </c>
      <c r="I21" s="103">
        <v>3</v>
      </c>
      <c r="J21" s="103">
        <v>3</v>
      </c>
      <c r="K21" s="103">
        <v>3</v>
      </c>
      <c r="L21" s="103">
        <v>1</v>
      </c>
      <c r="M21" s="103">
        <v>1</v>
      </c>
      <c r="N21" s="103">
        <v>2</v>
      </c>
      <c r="O21" s="103">
        <v>2</v>
      </c>
      <c r="P21" s="103">
        <v>1</v>
      </c>
      <c r="Q21" s="103">
        <v>1</v>
      </c>
      <c r="R21" s="103">
        <v>1</v>
      </c>
      <c r="S21" s="103">
        <v>2</v>
      </c>
      <c r="T21" s="103" t="s">
        <v>65</v>
      </c>
      <c r="U21" s="103">
        <v>1</v>
      </c>
      <c r="V21" s="103">
        <v>1</v>
      </c>
      <c r="W21" s="103">
        <v>1</v>
      </c>
      <c r="X21" s="103">
        <v>1</v>
      </c>
      <c r="Y21" s="103" t="s">
        <v>65</v>
      </c>
      <c r="Z21" s="103">
        <v>1</v>
      </c>
      <c r="AA21" s="103" t="s">
        <v>65</v>
      </c>
      <c r="AB21" s="103" t="s">
        <v>65</v>
      </c>
      <c r="AC21" s="103" t="s">
        <v>65</v>
      </c>
      <c r="AD21" s="103">
        <v>34</v>
      </c>
      <c r="AE21" s="103">
        <v>3</v>
      </c>
      <c r="AF21" s="6">
        <f t="shared" si="0"/>
        <v>66.666666666666657</v>
      </c>
    </row>
    <row r="22" spans="1:32" x14ac:dyDescent="0.25">
      <c r="A22" s="1">
        <v>17</v>
      </c>
      <c r="B22" s="1" t="s">
        <v>81</v>
      </c>
      <c r="C22" s="2">
        <v>2</v>
      </c>
      <c r="D22" s="2" t="s">
        <v>64</v>
      </c>
      <c r="E22" s="103">
        <v>3</v>
      </c>
      <c r="F22" s="103">
        <v>3</v>
      </c>
      <c r="G22" s="103">
        <v>2</v>
      </c>
      <c r="H22" s="103">
        <v>3</v>
      </c>
      <c r="I22" s="103" t="s">
        <v>65</v>
      </c>
      <c r="J22" s="103">
        <v>0</v>
      </c>
      <c r="K22" s="103">
        <v>3</v>
      </c>
      <c r="L22" s="103">
        <v>0</v>
      </c>
      <c r="M22" s="103" t="s">
        <v>65</v>
      </c>
      <c r="N22" s="103">
        <v>2</v>
      </c>
      <c r="O22" s="103">
        <v>3</v>
      </c>
      <c r="P22" s="103">
        <v>0</v>
      </c>
      <c r="Q22" s="103">
        <v>1</v>
      </c>
      <c r="R22" s="103">
        <v>1</v>
      </c>
      <c r="S22" s="103">
        <v>0</v>
      </c>
      <c r="T22" s="103" t="s">
        <v>65</v>
      </c>
      <c r="U22" s="103">
        <v>1</v>
      </c>
      <c r="V22" s="103">
        <v>2</v>
      </c>
      <c r="W22" s="103">
        <v>2</v>
      </c>
      <c r="X22" s="103" t="s">
        <v>65</v>
      </c>
      <c r="Y22" s="103" t="s">
        <v>65</v>
      </c>
      <c r="Z22" s="103" t="s">
        <v>65</v>
      </c>
      <c r="AA22" s="103" t="s">
        <v>65</v>
      </c>
      <c r="AB22" s="103" t="s">
        <v>65</v>
      </c>
      <c r="AC22" s="103" t="s">
        <v>65</v>
      </c>
      <c r="AD22" s="103">
        <v>26</v>
      </c>
      <c r="AE22" s="103">
        <v>3</v>
      </c>
      <c r="AF22" s="6">
        <f t="shared" si="0"/>
        <v>50.980392156862742</v>
      </c>
    </row>
    <row r="23" spans="1:32" x14ac:dyDescent="0.25">
      <c r="A23" s="1">
        <v>18</v>
      </c>
      <c r="B23" s="1" t="s">
        <v>82</v>
      </c>
      <c r="C23" s="2">
        <v>2</v>
      </c>
      <c r="D23" s="2" t="s">
        <v>64</v>
      </c>
      <c r="E23" s="103">
        <v>3</v>
      </c>
      <c r="F23" s="103">
        <v>3</v>
      </c>
      <c r="G23" s="103">
        <v>1</v>
      </c>
      <c r="H23" s="103" t="s">
        <v>65</v>
      </c>
      <c r="I23" s="103" t="s">
        <v>65</v>
      </c>
      <c r="J23" s="103" t="s">
        <v>65</v>
      </c>
      <c r="K23" s="103" t="s">
        <v>65</v>
      </c>
      <c r="L23" s="103">
        <v>0</v>
      </c>
      <c r="M23" s="103" t="s">
        <v>65</v>
      </c>
      <c r="N23" s="103">
        <v>2</v>
      </c>
      <c r="O23" s="103">
        <v>3</v>
      </c>
      <c r="P23" s="103">
        <v>2</v>
      </c>
      <c r="Q23" s="103">
        <v>0</v>
      </c>
      <c r="R23" s="103" t="s">
        <v>65</v>
      </c>
      <c r="S23" s="103">
        <v>1</v>
      </c>
      <c r="T23" s="103" t="s">
        <v>65</v>
      </c>
      <c r="U23" s="103">
        <v>2</v>
      </c>
      <c r="V23" s="103">
        <v>3</v>
      </c>
      <c r="W23" s="103">
        <v>2</v>
      </c>
      <c r="X23" s="103">
        <v>1</v>
      </c>
      <c r="Y23" s="103" t="s">
        <v>65</v>
      </c>
      <c r="Z23" s="103">
        <v>1</v>
      </c>
      <c r="AA23" s="103">
        <v>1</v>
      </c>
      <c r="AB23" s="103" t="s">
        <v>65</v>
      </c>
      <c r="AC23" s="103" t="s">
        <v>65</v>
      </c>
      <c r="AD23" s="103">
        <v>25</v>
      </c>
      <c r="AE23" s="103">
        <v>3</v>
      </c>
      <c r="AF23" s="6">
        <f t="shared" si="0"/>
        <v>49.019607843137251</v>
      </c>
    </row>
    <row r="24" spans="1:32" x14ac:dyDescent="0.25">
      <c r="A24" s="1">
        <v>19</v>
      </c>
      <c r="B24" s="1" t="s">
        <v>83</v>
      </c>
      <c r="C24" s="2">
        <v>1</v>
      </c>
      <c r="D24" s="2" t="s">
        <v>64</v>
      </c>
      <c r="E24" s="103">
        <v>2</v>
      </c>
      <c r="F24" s="103">
        <v>3</v>
      </c>
      <c r="G24" s="103">
        <v>2</v>
      </c>
      <c r="H24" s="103">
        <v>3</v>
      </c>
      <c r="I24" s="103">
        <v>3</v>
      </c>
      <c r="J24" s="103">
        <v>3</v>
      </c>
      <c r="K24" s="103">
        <v>2</v>
      </c>
      <c r="L24" s="103" t="s">
        <v>65</v>
      </c>
      <c r="M24" s="103" t="s">
        <v>65</v>
      </c>
      <c r="N24" s="103">
        <v>2</v>
      </c>
      <c r="O24" s="103">
        <v>3</v>
      </c>
      <c r="P24" s="103" t="s">
        <v>65</v>
      </c>
      <c r="Q24" s="103">
        <v>1</v>
      </c>
      <c r="R24" s="103">
        <v>1</v>
      </c>
      <c r="S24" s="103">
        <v>2</v>
      </c>
      <c r="T24" s="103" t="s">
        <v>65</v>
      </c>
      <c r="U24" s="103">
        <v>2</v>
      </c>
      <c r="V24" s="103">
        <v>3</v>
      </c>
      <c r="W24" s="103">
        <v>2</v>
      </c>
      <c r="X24" s="103">
        <v>1</v>
      </c>
      <c r="Y24" s="103" t="s">
        <v>65</v>
      </c>
      <c r="Z24" s="103">
        <v>1</v>
      </c>
      <c r="AA24" s="103" t="s">
        <v>65</v>
      </c>
      <c r="AB24" s="103" t="s">
        <v>65</v>
      </c>
      <c r="AC24" s="103" t="s">
        <v>65</v>
      </c>
      <c r="AD24" s="103">
        <v>36</v>
      </c>
      <c r="AE24" s="103">
        <v>4</v>
      </c>
      <c r="AF24" s="6">
        <f t="shared" si="0"/>
        <v>70.588235294117652</v>
      </c>
    </row>
    <row r="25" spans="1:32" x14ac:dyDescent="0.25">
      <c r="A25" s="1">
        <v>20</v>
      </c>
      <c r="B25" s="1" t="s">
        <v>84</v>
      </c>
      <c r="C25" s="2">
        <v>1</v>
      </c>
      <c r="D25" s="2" t="s">
        <v>64</v>
      </c>
      <c r="E25" s="103">
        <v>4</v>
      </c>
      <c r="F25" s="103">
        <v>3</v>
      </c>
      <c r="G25" s="103">
        <v>2</v>
      </c>
      <c r="H25" s="103">
        <v>3</v>
      </c>
      <c r="I25" s="103">
        <v>3</v>
      </c>
      <c r="J25" s="103">
        <v>2</v>
      </c>
      <c r="K25" s="103">
        <v>3</v>
      </c>
      <c r="L25" s="103">
        <v>1</v>
      </c>
      <c r="M25" s="103" t="s">
        <v>65</v>
      </c>
      <c r="N25" s="103">
        <v>2</v>
      </c>
      <c r="O25" s="103">
        <v>3</v>
      </c>
      <c r="P25" s="103">
        <v>1</v>
      </c>
      <c r="Q25" s="103">
        <v>1</v>
      </c>
      <c r="R25" s="103" t="s">
        <v>65</v>
      </c>
      <c r="S25" s="103">
        <v>2</v>
      </c>
      <c r="T25" s="103">
        <v>1</v>
      </c>
      <c r="U25" s="103">
        <v>1</v>
      </c>
      <c r="V25" s="103">
        <v>1</v>
      </c>
      <c r="W25" s="103">
        <v>1</v>
      </c>
      <c r="X25" s="103">
        <v>1</v>
      </c>
      <c r="Y25" s="103" t="s">
        <v>65</v>
      </c>
      <c r="Z25" s="103" t="s">
        <v>65</v>
      </c>
      <c r="AA25" s="103" t="s">
        <v>65</v>
      </c>
      <c r="AB25" s="103" t="s">
        <v>65</v>
      </c>
      <c r="AC25" s="103" t="s">
        <v>65</v>
      </c>
      <c r="AD25" s="103">
        <v>35</v>
      </c>
      <c r="AE25" s="103">
        <v>4</v>
      </c>
      <c r="AF25" s="6">
        <f t="shared" ref="AF25:AF46" si="1">AD25/$AF$1*100</f>
        <v>68.627450980392155</v>
      </c>
    </row>
    <row r="26" spans="1:32" x14ac:dyDescent="0.25">
      <c r="A26" s="1">
        <v>21</v>
      </c>
      <c r="B26" s="1" t="s">
        <v>85</v>
      </c>
      <c r="C26" s="2">
        <v>2</v>
      </c>
      <c r="D26" s="2" t="s">
        <v>64</v>
      </c>
      <c r="E26" s="103">
        <v>2</v>
      </c>
      <c r="F26" s="103">
        <v>3</v>
      </c>
      <c r="G26" s="103">
        <v>2</v>
      </c>
      <c r="H26" s="103">
        <v>3</v>
      </c>
      <c r="I26" s="103">
        <v>0</v>
      </c>
      <c r="J26" s="103">
        <v>2</v>
      </c>
      <c r="K26" s="103">
        <v>0</v>
      </c>
      <c r="L26" s="103">
        <v>1</v>
      </c>
      <c r="M26" s="103">
        <v>1</v>
      </c>
      <c r="N26" s="103">
        <v>2</v>
      </c>
      <c r="O26" s="103">
        <v>0</v>
      </c>
      <c r="P26" s="103">
        <v>0</v>
      </c>
      <c r="Q26" s="103">
        <v>1</v>
      </c>
      <c r="R26" s="103">
        <v>1</v>
      </c>
      <c r="S26" s="103">
        <v>2</v>
      </c>
      <c r="T26" s="103" t="s">
        <v>65</v>
      </c>
      <c r="U26" s="103">
        <v>1</v>
      </c>
      <c r="V26" s="103">
        <v>2</v>
      </c>
      <c r="W26" s="103">
        <v>2</v>
      </c>
      <c r="X26" s="103">
        <v>0</v>
      </c>
      <c r="Y26" s="103" t="s">
        <v>65</v>
      </c>
      <c r="Z26" s="103">
        <v>0</v>
      </c>
      <c r="AA26" s="103" t="s">
        <v>65</v>
      </c>
      <c r="AB26" s="103">
        <v>0</v>
      </c>
      <c r="AC26" s="103" t="s">
        <v>65</v>
      </c>
      <c r="AD26" s="103">
        <v>25</v>
      </c>
      <c r="AE26" s="103">
        <v>3</v>
      </c>
      <c r="AF26" s="6">
        <f t="shared" si="1"/>
        <v>49.019607843137251</v>
      </c>
    </row>
    <row r="27" spans="1:32" x14ac:dyDescent="0.25">
      <c r="A27" s="1">
        <v>22</v>
      </c>
      <c r="B27" s="1" t="s">
        <v>86</v>
      </c>
      <c r="C27" s="2">
        <v>2</v>
      </c>
      <c r="D27" s="2" t="s">
        <v>64</v>
      </c>
      <c r="E27" s="103">
        <v>3</v>
      </c>
      <c r="F27" s="103">
        <v>3</v>
      </c>
      <c r="G27" s="103">
        <v>2</v>
      </c>
      <c r="H27" s="103">
        <v>3</v>
      </c>
      <c r="I27" s="103">
        <v>3</v>
      </c>
      <c r="J27" s="103">
        <v>2</v>
      </c>
      <c r="K27" s="103">
        <v>2</v>
      </c>
      <c r="L27" s="103">
        <v>1</v>
      </c>
      <c r="M27" s="103">
        <v>1</v>
      </c>
      <c r="N27" s="103">
        <v>2</v>
      </c>
      <c r="O27" s="103">
        <v>3</v>
      </c>
      <c r="P27" s="103">
        <v>2</v>
      </c>
      <c r="Q27" s="103">
        <v>1</v>
      </c>
      <c r="R27" s="103">
        <v>1</v>
      </c>
      <c r="S27" s="103">
        <v>2</v>
      </c>
      <c r="T27" s="103">
        <v>1</v>
      </c>
      <c r="U27" s="103">
        <v>1</v>
      </c>
      <c r="V27" s="103">
        <v>2</v>
      </c>
      <c r="W27" s="103">
        <v>2</v>
      </c>
      <c r="X27" s="103">
        <v>1</v>
      </c>
      <c r="Y27" s="103" t="s">
        <v>65</v>
      </c>
      <c r="Z27" s="103" t="s">
        <v>65</v>
      </c>
      <c r="AA27" s="103" t="s">
        <v>65</v>
      </c>
      <c r="AB27" s="103" t="s">
        <v>65</v>
      </c>
      <c r="AC27" s="103" t="s">
        <v>65</v>
      </c>
      <c r="AD27" s="103">
        <v>38</v>
      </c>
      <c r="AE27" s="103">
        <v>4</v>
      </c>
      <c r="AF27" s="6">
        <f t="shared" si="1"/>
        <v>74.509803921568633</v>
      </c>
    </row>
    <row r="28" spans="1:32" x14ac:dyDescent="0.25">
      <c r="A28" s="1">
        <v>23</v>
      </c>
      <c r="B28" s="1" t="s">
        <v>87</v>
      </c>
      <c r="C28" s="2">
        <v>1</v>
      </c>
      <c r="D28" s="2" t="s">
        <v>64</v>
      </c>
      <c r="E28" s="103">
        <v>3</v>
      </c>
      <c r="F28" s="103">
        <v>3</v>
      </c>
      <c r="G28" s="103">
        <v>2</v>
      </c>
      <c r="H28" s="103">
        <v>3</v>
      </c>
      <c r="I28" s="103" t="s">
        <v>65</v>
      </c>
      <c r="J28" s="103">
        <v>0</v>
      </c>
      <c r="K28" s="103">
        <v>0</v>
      </c>
      <c r="L28" s="103">
        <v>1</v>
      </c>
      <c r="M28" s="103">
        <v>1</v>
      </c>
      <c r="N28" s="103">
        <v>2</v>
      </c>
      <c r="O28" s="103">
        <v>2</v>
      </c>
      <c r="P28" s="103">
        <v>0</v>
      </c>
      <c r="Q28" s="103">
        <v>0</v>
      </c>
      <c r="R28" s="103" t="s">
        <v>65</v>
      </c>
      <c r="S28" s="103">
        <v>2</v>
      </c>
      <c r="T28" s="103" t="s">
        <v>65</v>
      </c>
      <c r="U28" s="103">
        <v>1</v>
      </c>
      <c r="V28" s="103">
        <v>2</v>
      </c>
      <c r="W28" s="103">
        <v>1</v>
      </c>
      <c r="X28" s="103">
        <v>1</v>
      </c>
      <c r="Y28" s="103" t="s">
        <v>65</v>
      </c>
      <c r="Z28" s="103">
        <v>1</v>
      </c>
      <c r="AA28" s="103" t="s">
        <v>65</v>
      </c>
      <c r="AB28" s="103" t="s">
        <v>65</v>
      </c>
      <c r="AC28" s="103" t="s">
        <v>65</v>
      </c>
      <c r="AD28" s="103">
        <v>25</v>
      </c>
      <c r="AE28" s="103">
        <v>3</v>
      </c>
      <c r="AF28" s="6">
        <f t="shared" si="1"/>
        <v>49.019607843137251</v>
      </c>
    </row>
    <row r="29" spans="1:32" x14ac:dyDescent="0.25">
      <c r="A29" s="1">
        <v>24</v>
      </c>
      <c r="B29" s="106" t="s">
        <v>88</v>
      </c>
      <c r="C29" s="2">
        <v>1</v>
      </c>
      <c r="D29" s="2" t="s">
        <v>89</v>
      </c>
      <c r="E29" s="103">
        <v>3</v>
      </c>
      <c r="F29" s="103">
        <v>3</v>
      </c>
      <c r="G29" s="103">
        <v>1</v>
      </c>
      <c r="H29" s="103">
        <v>2</v>
      </c>
      <c r="I29" s="103">
        <v>0</v>
      </c>
      <c r="J29" s="103">
        <v>2</v>
      </c>
      <c r="K29" s="103">
        <v>2</v>
      </c>
      <c r="L29" s="103">
        <v>1</v>
      </c>
      <c r="M29" s="103">
        <v>1</v>
      </c>
      <c r="N29" s="103">
        <v>2</v>
      </c>
      <c r="O29" s="103">
        <v>3</v>
      </c>
      <c r="P29" s="103">
        <v>2</v>
      </c>
      <c r="Q29" s="103">
        <v>1</v>
      </c>
      <c r="R29" s="103">
        <v>1</v>
      </c>
      <c r="S29" s="103">
        <v>2</v>
      </c>
      <c r="T29" s="103">
        <v>1</v>
      </c>
      <c r="U29" s="103">
        <v>2</v>
      </c>
      <c r="V29" s="103">
        <v>3</v>
      </c>
      <c r="W29" s="103">
        <v>2</v>
      </c>
      <c r="X29" s="103">
        <v>1</v>
      </c>
      <c r="Y29" s="103">
        <v>1</v>
      </c>
      <c r="Z29" s="103">
        <v>1</v>
      </c>
      <c r="AA29" s="103">
        <v>1</v>
      </c>
      <c r="AB29" s="103">
        <v>2</v>
      </c>
      <c r="AC29" s="103">
        <v>2</v>
      </c>
      <c r="AD29" s="103">
        <v>42</v>
      </c>
      <c r="AE29" s="103">
        <v>4</v>
      </c>
      <c r="AF29" s="6">
        <f t="shared" si="1"/>
        <v>82.35294117647058</v>
      </c>
    </row>
    <row r="30" spans="1:32" x14ac:dyDescent="0.25">
      <c r="A30" s="1">
        <v>25</v>
      </c>
      <c r="B30" s="106" t="s">
        <v>90</v>
      </c>
      <c r="C30" s="2">
        <v>1</v>
      </c>
      <c r="D30" s="2" t="s">
        <v>89</v>
      </c>
      <c r="E30" s="103">
        <v>0</v>
      </c>
      <c r="F30" s="103">
        <v>2</v>
      </c>
      <c r="G30" s="103">
        <v>1</v>
      </c>
      <c r="H30" s="103">
        <v>2</v>
      </c>
      <c r="I30" s="103" t="s">
        <v>65</v>
      </c>
      <c r="J30" s="103">
        <v>2</v>
      </c>
      <c r="K30" s="103">
        <v>0</v>
      </c>
      <c r="L30" s="103">
        <v>1</v>
      </c>
      <c r="M30" s="103">
        <v>1</v>
      </c>
      <c r="N30" s="103">
        <v>0</v>
      </c>
      <c r="O30" s="103">
        <v>2</v>
      </c>
      <c r="P30" s="103">
        <v>1</v>
      </c>
      <c r="Q30" s="103">
        <v>1</v>
      </c>
      <c r="R30" s="103">
        <v>1</v>
      </c>
      <c r="S30" s="103">
        <v>0</v>
      </c>
      <c r="T30" s="103">
        <v>1</v>
      </c>
      <c r="U30" s="103">
        <v>1</v>
      </c>
      <c r="V30" s="103">
        <v>2</v>
      </c>
      <c r="W30" s="103">
        <v>1</v>
      </c>
      <c r="X30" s="103" t="s">
        <v>65</v>
      </c>
      <c r="Y30" s="103" t="s">
        <v>65</v>
      </c>
      <c r="Z30" s="103">
        <v>1</v>
      </c>
      <c r="AA30" s="103">
        <v>0</v>
      </c>
      <c r="AB30" s="103">
        <v>0</v>
      </c>
      <c r="AC30" s="103">
        <v>0</v>
      </c>
      <c r="AD30" s="103">
        <v>20</v>
      </c>
      <c r="AE30" s="103">
        <v>2</v>
      </c>
      <c r="AF30" s="6">
        <f t="shared" si="1"/>
        <v>39.215686274509807</v>
      </c>
    </row>
    <row r="31" spans="1:32" x14ac:dyDescent="0.25">
      <c r="A31" s="1">
        <v>26</v>
      </c>
      <c r="B31" s="106" t="s">
        <v>91</v>
      </c>
      <c r="C31" s="2">
        <v>2</v>
      </c>
      <c r="D31" s="2" t="s">
        <v>89</v>
      </c>
      <c r="E31" s="103">
        <v>2</v>
      </c>
      <c r="F31" s="103">
        <v>3</v>
      </c>
      <c r="G31" s="103">
        <v>2</v>
      </c>
      <c r="H31" s="103">
        <v>2</v>
      </c>
      <c r="I31" s="103">
        <v>0</v>
      </c>
      <c r="J31" s="103">
        <v>3</v>
      </c>
      <c r="K31" s="103">
        <v>0</v>
      </c>
      <c r="L31" s="103">
        <v>1</v>
      </c>
      <c r="M31" s="103">
        <v>1</v>
      </c>
      <c r="N31" s="103">
        <v>2</v>
      </c>
      <c r="O31" s="103">
        <v>3</v>
      </c>
      <c r="P31" s="103">
        <v>2</v>
      </c>
      <c r="Q31" s="103">
        <v>1</v>
      </c>
      <c r="R31" s="103">
        <v>1</v>
      </c>
      <c r="S31" s="103">
        <v>1</v>
      </c>
      <c r="T31" s="103">
        <v>1</v>
      </c>
      <c r="U31" s="103">
        <v>1</v>
      </c>
      <c r="V31" s="103">
        <v>2</v>
      </c>
      <c r="W31" s="103">
        <v>1</v>
      </c>
      <c r="X31" s="103" t="s">
        <v>65</v>
      </c>
      <c r="Y31" s="103" t="s">
        <v>65</v>
      </c>
      <c r="Z31" s="103">
        <v>1</v>
      </c>
      <c r="AA31" s="103">
        <v>1</v>
      </c>
      <c r="AB31" s="103">
        <v>1</v>
      </c>
      <c r="AC31" s="103">
        <v>2</v>
      </c>
      <c r="AD31" s="103">
        <v>34</v>
      </c>
      <c r="AE31" s="103">
        <v>3</v>
      </c>
      <c r="AF31" s="6">
        <f t="shared" si="1"/>
        <v>66.666666666666657</v>
      </c>
    </row>
    <row r="32" spans="1:32" x14ac:dyDescent="0.25">
      <c r="A32" s="1">
        <v>27</v>
      </c>
      <c r="B32" s="106" t="s">
        <v>92</v>
      </c>
      <c r="C32" s="2">
        <v>2</v>
      </c>
      <c r="D32" s="2" t="s">
        <v>89</v>
      </c>
      <c r="E32" s="103">
        <v>4</v>
      </c>
      <c r="F32" s="103">
        <v>3</v>
      </c>
      <c r="G32" s="103">
        <v>2</v>
      </c>
      <c r="H32" s="103">
        <v>3</v>
      </c>
      <c r="I32" s="103">
        <v>3</v>
      </c>
      <c r="J32" s="103">
        <v>3</v>
      </c>
      <c r="K32" s="103">
        <v>3</v>
      </c>
      <c r="L32" s="103">
        <v>1</v>
      </c>
      <c r="M32" s="103">
        <v>1</v>
      </c>
      <c r="N32" s="103">
        <v>2</v>
      </c>
      <c r="O32" s="103">
        <v>3</v>
      </c>
      <c r="P32" s="103">
        <v>2</v>
      </c>
      <c r="Q32" s="103">
        <v>1</v>
      </c>
      <c r="R32" s="103">
        <v>1</v>
      </c>
      <c r="S32" s="103">
        <v>1</v>
      </c>
      <c r="T32" s="103">
        <v>1</v>
      </c>
      <c r="U32" s="103">
        <v>2</v>
      </c>
      <c r="V32" s="103">
        <v>3</v>
      </c>
      <c r="W32" s="103">
        <v>2</v>
      </c>
      <c r="X32" s="103">
        <v>1</v>
      </c>
      <c r="Y32" s="103">
        <v>1</v>
      </c>
      <c r="Z32" s="103">
        <v>1</v>
      </c>
      <c r="AA32" s="103">
        <v>1</v>
      </c>
      <c r="AB32" s="103">
        <v>2</v>
      </c>
      <c r="AC32" s="103">
        <v>2</v>
      </c>
      <c r="AD32" s="103">
        <v>49</v>
      </c>
      <c r="AE32" s="103">
        <v>5</v>
      </c>
      <c r="AF32" s="6">
        <f t="shared" si="1"/>
        <v>96.078431372549019</v>
      </c>
    </row>
    <row r="33" spans="1:32" x14ac:dyDescent="0.25">
      <c r="A33" s="1">
        <v>28</v>
      </c>
      <c r="B33" s="106" t="s">
        <v>93</v>
      </c>
      <c r="C33" s="2">
        <v>1</v>
      </c>
      <c r="D33" s="2" t="s">
        <v>89</v>
      </c>
      <c r="E33" s="103">
        <v>4</v>
      </c>
      <c r="F33" s="103">
        <v>3</v>
      </c>
      <c r="G33" s="103">
        <v>2</v>
      </c>
      <c r="H33" s="103">
        <v>3</v>
      </c>
      <c r="I33" s="103">
        <v>1</v>
      </c>
      <c r="J33" s="103">
        <v>3</v>
      </c>
      <c r="K33" s="103">
        <v>3</v>
      </c>
      <c r="L33" s="103">
        <v>1</v>
      </c>
      <c r="M33" s="103">
        <v>0</v>
      </c>
      <c r="N33" s="103">
        <v>2</v>
      </c>
      <c r="O33" s="103">
        <v>3</v>
      </c>
      <c r="P33" s="103">
        <v>2</v>
      </c>
      <c r="Q33" s="103">
        <v>1</v>
      </c>
      <c r="R33" s="103">
        <v>1</v>
      </c>
      <c r="S33" s="103">
        <v>0</v>
      </c>
      <c r="T33" s="103">
        <v>0</v>
      </c>
      <c r="U33" s="103">
        <v>1</v>
      </c>
      <c r="V33" s="103">
        <v>3</v>
      </c>
      <c r="W33" s="103">
        <v>2</v>
      </c>
      <c r="X33" s="103">
        <v>1</v>
      </c>
      <c r="Y33" s="103">
        <v>1</v>
      </c>
      <c r="Z33" s="103">
        <v>1</v>
      </c>
      <c r="AA33" s="103">
        <v>1</v>
      </c>
      <c r="AB33" s="103">
        <v>1</v>
      </c>
      <c r="AC33" s="103">
        <v>1</v>
      </c>
      <c r="AD33" s="103">
        <v>41</v>
      </c>
      <c r="AE33" s="103">
        <v>4</v>
      </c>
      <c r="AF33" s="6">
        <f t="shared" si="1"/>
        <v>80.392156862745097</v>
      </c>
    </row>
    <row r="34" spans="1:32" x14ac:dyDescent="0.25">
      <c r="A34" s="1">
        <v>29</v>
      </c>
      <c r="B34" s="106" t="s">
        <v>94</v>
      </c>
      <c r="C34" s="2">
        <v>1</v>
      </c>
      <c r="D34" s="2" t="s">
        <v>89</v>
      </c>
      <c r="E34" s="103">
        <v>3</v>
      </c>
      <c r="F34" s="103">
        <v>3</v>
      </c>
      <c r="G34" s="103">
        <v>2</v>
      </c>
      <c r="H34" s="103">
        <v>2</v>
      </c>
      <c r="I34" s="103">
        <v>2</v>
      </c>
      <c r="J34" s="103">
        <v>3</v>
      </c>
      <c r="K34" s="103">
        <v>2</v>
      </c>
      <c r="L34" s="103">
        <v>1</v>
      </c>
      <c r="M34" s="103">
        <v>1</v>
      </c>
      <c r="N34" s="103">
        <v>1</v>
      </c>
      <c r="O34" s="103">
        <v>3</v>
      </c>
      <c r="P34" s="103">
        <v>2</v>
      </c>
      <c r="Q34" s="103">
        <v>1</v>
      </c>
      <c r="R34" s="103">
        <v>1</v>
      </c>
      <c r="S34" s="103">
        <v>1</v>
      </c>
      <c r="T34" s="103">
        <v>0</v>
      </c>
      <c r="U34" s="103">
        <v>1</v>
      </c>
      <c r="V34" s="103">
        <v>2</v>
      </c>
      <c r="W34" s="103">
        <v>2</v>
      </c>
      <c r="X34" s="103">
        <v>1</v>
      </c>
      <c r="Y34" s="103">
        <v>2</v>
      </c>
      <c r="Z34" s="103">
        <v>1</v>
      </c>
      <c r="AA34" s="103">
        <v>1</v>
      </c>
      <c r="AB34" s="103">
        <v>2</v>
      </c>
      <c r="AC34" s="103">
        <v>2</v>
      </c>
      <c r="AD34" s="103">
        <v>42</v>
      </c>
      <c r="AE34" s="103">
        <v>4</v>
      </c>
      <c r="AF34" s="6">
        <f t="shared" si="1"/>
        <v>82.35294117647058</v>
      </c>
    </row>
    <row r="35" spans="1:32" x14ac:dyDescent="0.25">
      <c r="A35" s="1">
        <v>30</v>
      </c>
      <c r="B35" s="106" t="s">
        <v>95</v>
      </c>
      <c r="C35" s="2">
        <v>1</v>
      </c>
      <c r="D35" s="2" t="s">
        <v>89</v>
      </c>
      <c r="E35" s="103">
        <v>3</v>
      </c>
      <c r="F35" s="103">
        <v>3</v>
      </c>
      <c r="G35" s="103">
        <v>2</v>
      </c>
      <c r="H35" s="103">
        <v>2</v>
      </c>
      <c r="I35" s="103" t="s">
        <v>65</v>
      </c>
      <c r="J35" s="103">
        <v>3</v>
      </c>
      <c r="K35" s="103">
        <v>2</v>
      </c>
      <c r="L35" s="103">
        <v>1</v>
      </c>
      <c r="M35" s="103">
        <v>1</v>
      </c>
      <c r="N35" s="103">
        <v>2</v>
      </c>
      <c r="O35" s="103">
        <v>3</v>
      </c>
      <c r="P35" s="103">
        <v>2</v>
      </c>
      <c r="Q35" s="103">
        <v>1</v>
      </c>
      <c r="R35" s="103">
        <v>1</v>
      </c>
      <c r="S35" s="103">
        <v>1</v>
      </c>
      <c r="T35" s="103">
        <v>1</v>
      </c>
      <c r="U35" s="103">
        <v>1</v>
      </c>
      <c r="V35" s="103">
        <v>3</v>
      </c>
      <c r="W35" s="103">
        <v>1</v>
      </c>
      <c r="X35" s="103">
        <v>1</v>
      </c>
      <c r="Y35" s="103">
        <v>1</v>
      </c>
      <c r="Z35" s="103">
        <v>1</v>
      </c>
      <c r="AA35" s="103">
        <v>1</v>
      </c>
      <c r="AB35" s="103">
        <v>2</v>
      </c>
      <c r="AC35" s="103">
        <v>2</v>
      </c>
      <c r="AD35" s="103">
        <v>41</v>
      </c>
      <c r="AE35" s="103">
        <v>4</v>
      </c>
      <c r="AF35" s="6">
        <f t="shared" si="1"/>
        <v>80.392156862745097</v>
      </c>
    </row>
    <row r="36" spans="1:32" x14ac:dyDescent="0.25">
      <c r="A36" s="1">
        <v>31</v>
      </c>
      <c r="B36" s="106" t="s">
        <v>96</v>
      </c>
      <c r="C36" s="2">
        <v>2</v>
      </c>
      <c r="D36" s="2" t="s">
        <v>89</v>
      </c>
      <c r="E36" s="103">
        <v>4</v>
      </c>
      <c r="F36" s="103">
        <v>3</v>
      </c>
      <c r="G36" s="103">
        <v>1</v>
      </c>
      <c r="H36" s="103">
        <v>0</v>
      </c>
      <c r="I36" s="103">
        <v>0</v>
      </c>
      <c r="J36" s="103">
        <v>3</v>
      </c>
      <c r="K36" s="103">
        <v>3</v>
      </c>
      <c r="L36" s="103">
        <v>1</v>
      </c>
      <c r="M36" s="103">
        <v>1</v>
      </c>
      <c r="N36" s="103">
        <v>2</v>
      </c>
      <c r="O36" s="103">
        <v>3</v>
      </c>
      <c r="P36" s="103">
        <v>2</v>
      </c>
      <c r="Q36" s="103">
        <v>1</v>
      </c>
      <c r="R36" s="103">
        <v>1</v>
      </c>
      <c r="S36" s="103">
        <v>2</v>
      </c>
      <c r="T36" s="103">
        <v>1</v>
      </c>
      <c r="U36" s="103">
        <v>2</v>
      </c>
      <c r="V36" s="103">
        <v>3</v>
      </c>
      <c r="W36" s="103">
        <v>2</v>
      </c>
      <c r="X36" s="103">
        <v>1</v>
      </c>
      <c r="Y36" s="103">
        <v>1</v>
      </c>
      <c r="Z36" s="103">
        <v>1</v>
      </c>
      <c r="AA36" s="103">
        <v>0</v>
      </c>
      <c r="AB36" s="103" t="s">
        <v>65</v>
      </c>
      <c r="AC36" s="103" t="s">
        <v>65</v>
      </c>
      <c r="AD36" s="103">
        <v>38</v>
      </c>
      <c r="AE36" s="103">
        <v>4</v>
      </c>
      <c r="AF36" s="6">
        <f t="shared" si="1"/>
        <v>74.509803921568633</v>
      </c>
    </row>
    <row r="37" spans="1:32" x14ac:dyDescent="0.25">
      <c r="A37" s="1">
        <v>32</v>
      </c>
      <c r="B37" s="106" t="s">
        <v>97</v>
      </c>
      <c r="C37" s="2">
        <v>1</v>
      </c>
      <c r="D37" s="2" t="s">
        <v>89</v>
      </c>
      <c r="E37" s="103">
        <v>1</v>
      </c>
      <c r="F37" s="103">
        <v>2</v>
      </c>
      <c r="G37" s="103">
        <v>2</v>
      </c>
      <c r="H37" s="103">
        <v>3</v>
      </c>
      <c r="I37" s="103">
        <v>0</v>
      </c>
      <c r="J37" s="103">
        <v>0</v>
      </c>
      <c r="K37" s="103">
        <v>0</v>
      </c>
      <c r="L37" s="103">
        <v>1</v>
      </c>
      <c r="M37" s="103">
        <v>1</v>
      </c>
      <c r="N37" s="103">
        <v>0</v>
      </c>
      <c r="O37" s="103">
        <v>0</v>
      </c>
      <c r="P37" s="103">
        <v>0</v>
      </c>
      <c r="Q37" s="103">
        <v>1</v>
      </c>
      <c r="R37" s="103">
        <v>0</v>
      </c>
      <c r="S37" s="103">
        <v>2</v>
      </c>
      <c r="T37" s="103">
        <v>0</v>
      </c>
      <c r="U37" s="103">
        <v>0</v>
      </c>
      <c r="V37" s="103">
        <v>0</v>
      </c>
      <c r="W37" s="103" t="s">
        <v>65</v>
      </c>
      <c r="X37" s="103" t="s">
        <v>65</v>
      </c>
      <c r="Y37" s="103" t="s">
        <v>65</v>
      </c>
      <c r="Z37" s="103" t="s">
        <v>65</v>
      </c>
      <c r="AA37" s="103" t="s">
        <v>65</v>
      </c>
      <c r="AB37" s="103" t="s">
        <v>65</v>
      </c>
      <c r="AC37" s="103" t="s">
        <v>65</v>
      </c>
      <c r="AD37" s="103">
        <v>13</v>
      </c>
      <c r="AE37" s="103">
        <v>2</v>
      </c>
      <c r="AF37" s="6">
        <f t="shared" si="1"/>
        <v>25.490196078431371</v>
      </c>
    </row>
    <row r="38" spans="1:32" x14ac:dyDescent="0.25">
      <c r="A38" s="1">
        <v>33</v>
      </c>
      <c r="B38" s="106" t="s">
        <v>98</v>
      </c>
      <c r="C38" s="2">
        <v>1</v>
      </c>
      <c r="D38" s="2" t="s">
        <v>89</v>
      </c>
      <c r="E38" s="103">
        <v>3</v>
      </c>
      <c r="F38" s="103">
        <v>2</v>
      </c>
      <c r="G38" s="103">
        <v>2</v>
      </c>
      <c r="H38" s="103">
        <v>2</v>
      </c>
      <c r="I38" s="103">
        <v>0</v>
      </c>
      <c r="J38" s="103">
        <v>3</v>
      </c>
      <c r="K38" s="103">
        <v>0</v>
      </c>
      <c r="L38" s="103">
        <v>1</v>
      </c>
      <c r="M38" s="103">
        <v>1</v>
      </c>
      <c r="N38" s="103">
        <v>2</v>
      </c>
      <c r="O38" s="103">
        <v>3</v>
      </c>
      <c r="P38" s="103">
        <v>0</v>
      </c>
      <c r="Q38" s="103">
        <v>1</v>
      </c>
      <c r="R38" s="103">
        <v>1</v>
      </c>
      <c r="S38" s="103">
        <v>0</v>
      </c>
      <c r="T38" s="103">
        <v>0</v>
      </c>
      <c r="U38" s="103">
        <v>1</v>
      </c>
      <c r="V38" s="103">
        <v>2</v>
      </c>
      <c r="W38" s="103">
        <v>2</v>
      </c>
      <c r="X38" s="103">
        <v>1</v>
      </c>
      <c r="Y38" s="103">
        <v>1</v>
      </c>
      <c r="Z38" s="103">
        <v>1</v>
      </c>
      <c r="AA38" s="103">
        <v>1</v>
      </c>
      <c r="AB38" s="103">
        <v>2</v>
      </c>
      <c r="AC38" s="103">
        <v>1</v>
      </c>
      <c r="AD38" s="103">
        <v>33</v>
      </c>
      <c r="AE38" s="103">
        <v>3</v>
      </c>
      <c r="AF38" s="6">
        <f t="shared" si="1"/>
        <v>64.705882352941174</v>
      </c>
    </row>
    <row r="39" spans="1:32" x14ac:dyDescent="0.25">
      <c r="A39" s="1">
        <v>34</v>
      </c>
      <c r="B39" s="106" t="s">
        <v>99</v>
      </c>
      <c r="C39" s="2">
        <v>2</v>
      </c>
      <c r="D39" s="2" t="s">
        <v>89</v>
      </c>
      <c r="E39" s="103">
        <v>2</v>
      </c>
      <c r="F39" s="103">
        <v>2</v>
      </c>
      <c r="G39" s="103">
        <v>2</v>
      </c>
      <c r="H39" s="103">
        <v>2</v>
      </c>
      <c r="I39" s="103" t="s">
        <v>65</v>
      </c>
      <c r="J39" s="103">
        <v>3</v>
      </c>
      <c r="K39" s="103">
        <v>2</v>
      </c>
      <c r="L39" s="103">
        <v>1</v>
      </c>
      <c r="M39" s="103">
        <v>1</v>
      </c>
      <c r="N39" s="103">
        <v>2</v>
      </c>
      <c r="O39" s="103">
        <v>3</v>
      </c>
      <c r="P39" s="103">
        <v>2</v>
      </c>
      <c r="Q39" s="103">
        <v>1</v>
      </c>
      <c r="R39" s="103">
        <v>1</v>
      </c>
      <c r="S39" s="103">
        <v>1</v>
      </c>
      <c r="T39" s="103">
        <v>1</v>
      </c>
      <c r="U39" s="103">
        <v>1</v>
      </c>
      <c r="V39" s="103">
        <v>3</v>
      </c>
      <c r="W39" s="103">
        <v>2</v>
      </c>
      <c r="X39" s="103">
        <v>1</v>
      </c>
      <c r="Y39" s="103">
        <v>0</v>
      </c>
      <c r="Z39" s="103">
        <v>1</v>
      </c>
      <c r="AA39" s="103">
        <v>1</v>
      </c>
      <c r="AB39" s="103">
        <v>1</v>
      </c>
      <c r="AC39" s="103">
        <v>2</v>
      </c>
      <c r="AD39" s="103">
        <v>38</v>
      </c>
      <c r="AE39" s="103">
        <v>4</v>
      </c>
      <c r="AF39" s="6">
        <f t="shared" si="1"/>
        <v>74.509803921568633</v>
      </c>
    </row>
    <row r="40" spans="1:32" x14ac:dyDescent="0.25">
      <c r="A40" s="1">
        <v>35</v>
      </c>
      <c r="B40" s="106" t="s">
        <v>100</v>
      </c>
      <c r="C40" s="2">
        <v>2</v>
      </c>
      <c r="D40" s="2" t="s">
        <v>89</v>
      </c>
      <c r="E40" s="103">
        <v>1</v>
      </c>
      <c r="F40" s="103">
        <v>1</v>
      </c>
      <c r="G40" s="103">
        <v>2</v>
      </c>
      <c r="H40" s="103">
        <v>3</v>
      </c>
      <c r="I40" s="103">
        <v>3</v>
      </c>
      <c r="J40" s="103">
        <v>3</v>
      </c>
      <c r="K40" s="103">
        <v>0</v>
      </c>
      <c r="L40" s="103">
        <v>1</v>
      </c>
      <c r="M40" s="103">
        <v>1</v>
      </c>
      <c r="N40" s="103">
        <v>2</v>
      </c>
      <c r="O40" s="103">
        <v>3</v>
      </c>
      <c r="P40" s="103">
        <v>1</v>
      </c>
      <c r="Q40" s="103">
        <v>1</v>
      </c>
      <c r="R40" s="103">
        <v>0</v>
      </c>
      <c r="S40" s="103">
        <v>0</v>
      </c>
      <c r="T40" s="103">
        <v>1</v>
      </c>
      <c r="U40" s="103">
        <v>2</v>
      </c>
      <c r="V40" s="103">
        <v>3</v>
      </c>
      <c r="W40" s="103">
        <v>2</v>
      </c>
      <c r="X40" s="103">
        <v>1</v>
      </c>
      <c r="Y40" s="103">
        <v>0</v>
      </c>
      <c r="Z40" s="103">
        <v>1</v>
      </c>
      <c r="AA40" s="103">
        <v>0</v>
      </c>
      <c r="AB40" s="103">
        <v>2</v>
      </c>
      <c r="AC40" s="103">
        <v>0</v>
      </c>
      <c r="AD40" s="103">
        <v>34</v>
      </c>
      <c r="AE40" s="103">
        <v>3</v>
      </c>
      <c r="AF40" s="6">
        <f t="shared" si="1"/>
        <v>66.666666666666657</v>
      </c>
    </row>
    <row r="41" spans="1:32" x14ac:dyDescent="0.25">
      <c r="A41" s="1">
        <v>36</v>
      </c>
      <c r="B41" s="106" t="s">
        <v>101</v>
      </c>
      <c r="C41" s="2">
        <v>2</v>
      </c>
      <c r="D41" s="2" t="s">
        <v>89</v>
      </c>
      <c r="E41" s="103">
        <v>4</v>
      </c>
      <c r="F41" s="103">
        <v>3</v>
      </c>
      <c r="G41" s="103">
        <v>2</v>
      </c>
      <c r="H41" s="103">
        <v>2</v>
      </c>
      <c r="I41" s="103">
        <v>3</v>
      </c>
      <c r="J41" s="103">
        <v>3</v>
      </c>
      <c r="K41" s="103">
        <v>3</v>
      </c>
      <c r="L41" s="103">
        <v>1</v>
      </c>
      <c r="M41" s="103">
        <v>1</v>
      </c>
      <c r="N41" s="103">
        <v>2</v>
      </c>
      <c r="O41" s="103">
        <v>3</v>
      </c>
      <c r="P41" s="103">
        <v>2</v>
      </c>
      <c r="Q41" s="103">
        <v>1</v>
      </c>
      <c r="R41" s="103">
        <v>0</v>
      </c>
      <c r="S41" s="103">
        <v>2</v>
      </c>
      <c r="T41" s="103">
        <v>1</v>
      </c>
      <c r="U41" s="103">
        <v>2</v>
      </c>
      <c r="V41" s="103">
        <v>3</v>
      </c>
      <c r="W41" s="103">
        <v>2</v>
      </c>
      <c r="X41" s="103">
        <v>1</v>
      </c>
      <c r="Y41" s="103">
        <v>0</v>
      </c>
      <c r="Z41" s="103">
        <v>1</v>
      </c>
      <c r="AA41" s="103">
        <v>1</v>
      </c>
      <c r="AB41" s="103" t="s">
        <v>65</v>
      </c>
      <c r="AC41" s="103" t="s">
        <v>65</v>
      </c>
      <c r="AD41" s="103">
        <v>43</v>
      </c>
      <c r="AE41" s="103">
        <v>4</v>
      </c>
      <c r="AF41" s="6">
        <f t="shared" si="1"/>
        <v>84.313725490196077</v>
      </c>
    </row>
    <row r="42" spans="1:32" x14ac:dyDescent="0.25">
      <c r="A42" s="1">
        <v>37</v>
      </c>
      <c r="B42" s="106" t="s">
        <v>102</v>
      </c>
      <c r="C42" s="2">
        <v>2</v>
      </c>
      <c r="D42" s="2" t="s">
        <v>89</v>
      </c>
      <c r="E42" s="103">
        <v>3</v>
      </c>
      <c r="F42" s="103">
        <v>2</v>
      </c>
      <c r="G42" s="103">
        <v>1</v>
      </c>
      <c r="H42" s="103">
        <v>0</v>
      </c>
      <c r="I42" s="103" t="s">
        <v>65</v>
      </c>
      <c r="J42" s="103">
        <v>1</v>
      </c>
      <c r="K42" s="103">
        <v>0</v>
      </c>
      <c r="L42" s="103">
        <v>1</v>
      </c>
      <c r="M42" s="103" t="s">
        <v>65</v>
      </c>
      <c r="N42" s="103">
        <v>2</v>
      </c>
      <c r="O42" s="103">
        <v>3</v>
      </c>
      <c r="P42" s="103" t="s">
        <v>65</v>
      </c>
      <c r="Q42" s="103">
        <v>1</v>
      </c>
      <c r="R42" s="103">
        <v>1</v>
      </c>
      <c r="S42" s="103">
        <v>2</v>
      </c>
      <c r="T42" s="103">
        <v>1</v>
      </c>
      <c r="U42" s="103">
        <v>1</v>
      </c>
      <c r="V42" s="103">
        <v>3</v>
      </c>
      <c r="W42" s="103">
        <v>2</v>
      </c>
      <c r="X42" s="103">
        <v>1</v>
      </c>
      <c r="Y42" s="103" t="s">
        <v>65</v>
      </c>
      <c r="Z42" s="103">
        <v>1</v>
      </c>
      <c r="AA42" s="103" t="s">
        <v>65</v>
      </c>
      <c r="AB42" s="103">
        <v>2</v>
      </c>
      <c r="AC42" s="103" t="s">
        <v>65</v>
      </c>
      <c r="AD42" s="103">
        <v>28</v>
      </c>
      <c r="AE42" s="103">
        <v>3</v>
      </c>
      <c r="AF42" s="6">
        <f t="shared" si="1"/>
        <v>54.901960784313729</v>
      </c>
    </row>
    <row r="43" spans="1:32" x14ac:dyDescent="0.25">
      <c r="A43" s="1">
        <v>38</v>
      </c>
      <c r="B43" s="106" t="s">
        <v>103</v>
      </c>
      <c r="C43" s="2">
        <v>1</v>
      </c>
      <c r="D43" s="2" t="s">
        <v>89</v>
      </c>
      <c r="E43" s="103">
        <v>1</v>
      </c>
      <c r="F43" s="103">
        <v>2</v>
      </c>
      <c r="G43" s="103">
        <v>2</v>
      </c>
      <c r="H43" s="103">
        <v>3</v>
      </c>
      <c r="I43" s="103">
        <v>2</v>
      </c>
      <c r="J43" s="103">
        <v>3</v>
      </c>
      <c r="K43" s="103">
        <v>2</v>
      </c>
      <c r="L43" s="103">
        <v>1</v>
      </c>
      <c r="M43" s="103">
        <v>1</v>
      </c>
      <c r="N43" s="103">
        <v>2</v>
      </c>
      <c r="O43" s="103">
        <v>3</v>
      </c>
      <c r="P43" s="103">
        <v>2</v>
      </c>
      <c r="Q43" s="103">
        <v>1</v>
      </c>
      <c r="R43" s="103">
        <v>0</v>
      </c>
      <c r="S43" s="103">
        <v>2</v>
      </c>
      <c r="T43" s="103">
        <v>0</v>
      </c>
      <c r="U43" s="103">
        <v>2</v>
      </c>
      <c r="V43" s="103">
        <v>0</v>
      </c>
      <c r="W43" s="103">
        <v>1</v>
      </c>
      <c r="X43" s="103">
        <v>1</v>
      </c>
      <c r="Y43" s="103">
        <v>0</v>
      </c>
      <c r="Z43" s="103">
        <v>1</v>
      </c>
      <c r="AA43" s="103">
        <v>0</v>
      </c>
      <c r="AB43" s="103">
        <v>2</v>
      </c>
      <c r="AC43" s="103">
        <v>0</v>
      </c>
      <c r="AD43" s="103">
        <v>34</v>
      </c>
      <c r="AE43" s="103">
        <v>3</v>
      </c>
      <c r="AF43" s="6">
        <f t="shared" si="1"/>
        <v>66.666666666666657</v>
      </c>
    </row>
    <row r="44" spans="1:32" x14ac:dyDescent="0.25">
      <c r="A44" s="1">
        <v>39</v>
      </c>
      <c r="B44" s="106" t="s">
        <v>104</v>
      </c>
      <c r="C44" s="2">
        <v>1</v>
      </c>
      <c r="D44" s="2" t="s">
        <v>89</v>
      </c>
      <c r="E44" s="103">
        <v>4</v>
      </c>
      <c r="F44" s="103">
        <v>3</v>
      </c>
      <c r="G44" s="103">
        <v>2</v>
      </c>
      <c r="H44" s="103">
        <v>3</v>
      </c>
      <c r="I44" s="103">
        <v>2</v>
      </c>
      <c r="J44" s="103">
        <v>3</v>
      </c>
      <c r="K44" s="103">
        <v>3</v>
      </c>
      <c r="L44" s="103">
        <v>1</v>
      </c>
      <c r="M44" s="103">
        <v>1</v>
      </c>
      <c r="N44" s="103">
        <v>2</v>
      </c>
      <c r="O44" s="103">
        <v>3</v>
      </c>
      <c r="P44" s="103">
        <v>2</v>
      </c>
      <c r="Q44" s="103">
        <v>1</v>
      </c>
      <c r="R44" s="103">
        <v>1</v>
      </c>
      <c r="S44" s="103">
        <v>2</v>
      </c>
      <c r="T44" s="103">
        <v>1</v>
      </c>
      <c r="U44" s="103">
        <v>2</v>
      </c>
      <c r="V44" s="103">
        <v>3</v>
      </c>
      <c r="W44" s="103">
        <v>2</v>
      </c>
      <c r="X44" s="103">
        <v>1</v>
      </c>
      <c r="Y44" s="103">
        <v>2</v>
      </c>
      <c r="Z44" s="103">
        <v>1</v>
      </c>
      <c r="AA44" s="103">
        <v>1</v>
      </c>
      <c r="AB44" s="103">
        <v>0</v>
      </c>
      <c r="AC44" s="103">
        <v>0</v>
      </c>
      <c r="AD44" s="103">
        <v>46</v>
      </c>
      <c r="AE44" s="103">
        <v>5</v>
      </c>
      <c r="AF44" s="6">
        <f t="shared" si="1"/>
        <v>90.196078431372555</v>
      </c>
    </row>
    <row r="45" spans="1:32" x14ac:dyDescent="0.25">
      <c r="A45" s="1">
        <v>40</v>
      </c>
      <c r="B45" s="106" t="s">
        <v>105</v>
      </c>
      <c r="C45" s="2">
        <v>2</v>
      </c>
      <c r="D45" s="2" t="s">
        <v>89</v>
      </c>
      <c r="E45" s="103">
        <v>2</v>
      </c>
      <c r="F45" s="103">
        <v>2</v>
      </c>
      <c r="G45" s="103">
        <v>2</v>
      </c>
      <c r="H45" s="103">
        <v>3</v>
      </c>
      <c r="I45" s="103">
        <v>2</v>
      </c>
      <c r="J45" s="103">
        <v>3</v>
      </c>
      <c r="K45" s="103">
        <v>3</v>
      </c>
      <c r="L45" s="103">
        <v>1</v>
      </c>
      <c r="M45" s="103">
        <v>0</v>
      </c>
      <c r="N45" s="103">
        <v>2</v>
      </c>
      <c r="O45" s="103">
        <v>3</v>
      </c>
      <c r="P45" s="103">
        <v>2</v>
      </c>
      <c r="Q45" s="103">
        <v>1</v>
      </c>
      <c r="R45" s="103">
        <v>1</v>
      </c>
      <c r="S45" s="103">
        <v>2</v>
      </c>
      <c r="T45" s="103">
        <v>1</v>
      </c>
      <c r="U45" s="103" t="s">
        <v>65</v>
      </c>
      <c r="V45" s="103" t="s">
        <v>65</v>
      </c>
      <c r="W45" s="103" t="s">
        <v>65</v>
      </c>
      <c r="X45" s="103" t="s">
        <v>65</v>
      </c>
      <c r="Y45" s="103" t="s">
        <v>65</v>
      </c>
      <c r="Z45" s="103">
        <v>1</v>
      </c>
      <c r="AA45" s="103">
        <v>1</v>
      </c>
      <c r="AB45" s="103">
        <v>2</v>
      </c>
      <c r="AC45" s="103">
        <v>2</v>
      </c>
      <c r="AD45" s="103">
        <v>36</v>
      </c>
      <c r="AE45" s="103">
        <v>4</v>
      </c>
      <c r="AF45" s="6">
        <f t="shared" si="1"/>
        <v>70.588235294117652</v>
      </c>
    </row>
    <row r="46" spans="1:32" x14ac:dyDescent="0.25">
      <c r="A46" s="1">
        <v>41</v>
      </c>
      <c r="B46" s="106" t="s">
        <v>106</v>
      </c>
      <c r="C46" s="2">
        <v>2</v>
      </c>
      <c r="D46" s="2" t="s">
        <v>89</v>
      </c>
      <c r="E46" s="103">
        <v>0</v>
      </c>
      <c r="F46" s="103">
        <v>2</v>
      </c>
      <c r="G46" s="103">
        <v>2</v>
      </c>
      <c r="H46" s="103">
        <v>2</v>
      </c>
      <c r="I46" s="103" t="s">
        <v>65</v>
      </c>
      <c r="J46" s="103">
        <v>3</v>
      </c>
      <c r="K46" s="103" t="s">
        <v>65</v>
      </c>
      <c r="L46" s="103">
        <v>0</v>
      </c>
      <c r="M46" s="103" t="s">
        <v>65</v>
      </c>
      <c r="N46" s="103">
        <v>2</v>
      </c>
      <c r="O46" s="103" t="s">
        <v>65</v>
      </c>
      <c r="P46" s="103">
        <v>0</v>
      </c>
      <c r="Q46" s="103">
        <v>1</v>
      </c>
      <c r="R46" s="103" t="s">
        <v>65</v>
      </c>
      <c r="S46" s="103">
        <v>1</v>
      </c>
      <c r="T46" s="103" t="s">
        <v>65</v>
      </c>
      <c r="U46" s="103">
        <v>0</v>
      </c>
      <c r="V46" s="103">
        <v>0</v>
      </c>
      <c r="W46" s="103" t="s">
        <v>65</v>
      </c>
      <c r="X46" s="103" t="s">
        <v>65</v>
      </c>
      <c r="Y46" s="103" t="s">
        <v>65</v>
      </c>
      <c r="Z46" s="103" t="s">
        <v>65</v>
      </c>
      <c r="AA46" s="103" t="s">
        <v>65</v>
      </c>
      <c r="AB46" s="103" t="s">
        <v>65</v>
      </c>
      <c r="AC46" s="103" t="s">
        <v>65</v>
      </c>
      <c r="AD46" s="103">
        <v>13</v>
      </c>
      <c r="AE46" s="103">
        <v>2</v>
      </c>
      <c r="AF46" s="6">
        <f t="shared" si="1"/>
        <v>25.490196078431371</v>
      </c>
    </row>
    <row r="47" spans="1:32" x14ac:dyDescent="0.25">
      <c r="A47" s="1"/>
      <c r="B47" s="1"/>
      <c r="C47" s="2"/>
      <c r="D47" s="2"/>
      <c r="E47" s="7">
        <f>AVERAGE(E6:E46)/E1*100</f>
        <v>64.634146341463421</v>
      </c>
      <c r="F47" s="7">
        <f>AVERAGE(F6:F46)/F1*100</f>
        <v>89.430894308943095</v>
      </c>
      <c r="G47" s="7">
        <f>AVERAGE(G6:G46)/G1*100</f>
        <v>89.024390243902445</v>
      </c>
      <c r="H47" s="7">
        <f>AVERAGE(H6:H46)/H1*100</f>
        <v>82.90598290598291</v>
      </c>
      <c r="I47" s="7">
        <f>AVERAGE(I6:I46)/I1*100</f>
        <v>67.81609195402298</v>
      </c>
      <c r="J47" s="7">
        <f>AVERAGE(J6:J46)/J1*100</f>
        <v>70.27027027027026</v>
      </c>
      <c r="K47" s="7">
        <f>AVERAGE(K6:K46)/K1*100</f>
        <v>50.450450450450454</v>
      </c>
      <c r="L47" s="7">
        <f>AVERAGE(L6:L46)/L1*100</f>
        <v>89.743589743589752</v>
      </c>
      <c r="M47" s="7">
        <f>AVERAGE(M6:M46)/M1*100</f>
        <v>92.592592592592595</v>
      </c>
      <c r="N47" s="7">
        <f>AVERAGE(N6:N46)/N1*100</f>
        <v>91.463414634146346</v>
      </c>
      <c r="O47" s="7">
        <f>AVERAGE(O6:O46)/O1*100</f>
        <v>88.333333333333329</v>
      </c>
      <c r="P47" s="7">
        <f>AVERAGE(P6:P46)/P1*100</f>
        <v>52.702702702702695</v>
      </c>
      <c r="Q47" s="7">
        <f>AVERAGE(Q6:Q46)/Q1*100</f>
        <v>90.243902439024396</v>
      </c>
      <c r="R47" s="7">
        <f>AVERAGE(R6:R46)/R1*100</f>
        <v>87.878787878787875</v>
      </c>
      <c r="S47" s="7">
        <f>AVERAGE(S6:S46)/S1*100</f>
        <v>73.170731707317074</v>
      </c>
      <c r="T47" s="7">
        <f>AVERAGE(T6:T46)/T1*100</f>
        <v>75.862068965517238</v>
      </c>
      <c r="U47" s="7">
        <f>AVERAGE(U6:U46)/U1*100</f>
        <v>67.10526315789474</v>
      </c>
      <c r="V47" s="7">
        <f>AVERAGE(V6:V46)/V1*100</f>
        <v>77.477477477477478</v>
      </c>
      <c r="W47" s="7">
        <f>AVERAGE(W6:W46)/W1*100</f>
        <v>87.142857142857139</v>
      </c>
      <c r="X47" s="7">
        <f>AVERAGE(X6:X46)/X1*100</f>
        <v>89.285714285714292</v>
      </c>
      <c r="Y47" s="7">
        <f>AVERAGE(Y6:Y46)/Y1*100</f>
        <v>42.857142857142854</v>
      </c>
      <c r="Z47" s="7">
        <f>AVERAGE(Z6:Z46)/Z1*100</f>
        <v>80</v>
      </c>
      <c r="AA47" s="7">
        <f>AVERAGE(AA6:AA46)/AA1*100</f>
        <v>72.222222222222214</v>
      </c>
      <c r="AB47" s="7">
        <f>AVERAGE(AB6:AB46)/AB1*100</f>
        <v>69.565217391304344</v>
      </c>
      <c r="AC47" s="7">
        <f>AVERAGE(AC6:AC46)/AC1*100</f>
        <v>57.894736842105267</v>
      </c>
      <c r="AD47" s="36">
        <f>AVERAGE(AD6:AD46)</f>
        <v>32.512195121951223</v>
      </c>
      <c r="AE47" s="36">
        <f>AVERAGE(AE6:AE46)</f>
        <v>3.3902439024390243</v>
      </c>
      <c r="AF47" s="36">
        <f>AVERAGE(AF6:AF46)</f>
        <v>63.749402199904338</v>
      </c>
    </row>
    <row r="48" spans="1:32" s="28" customFormat="1" x14ac:dyDescent="0.25">
      <c r="C48" s="37"/>
      <c r="D48" s="37"/>
      <c r="AD48" s="38"/>
      <c r="AE48" s="37"/>
    </row>
    <row r="49" spans="3:32" x14ac:dyDescent="0.25">
      <c r="E49" s="14">
        <v>132</v>
      </c>
      <c r="AD49" s="76" t="s">
        <v>10</v>
      </c>
      <c r="AE49" s="77"/>
    </row>
    <row r="50" spans="3:32" x14ac:dyDescent="0.25">
      <c r="E50" s="2">
        <f>COUNTIF(E6:E46,E1)/$E$49</f>
        <v>6.0606060606060608E-2</v>
      </c>
      <c r="F50" s="2">
        <f>COUNTIF(F6:F46,F1)/$E$49</f>
        <v>0.2196969696969697</v>
      </c>
      <c r="G50" s="2">
        <f>COUNTIF(G6:G46,G1)/$E$49</f>
        <v>0.24242424242424243</v>
      </c>
      <c r="H50" s="2">
        <f>COUNTIF(H6:H46,H1)/$E$49</f>
        <v>0.19696969696969696</v>
      </c>
      <c r="I50" s="2">
        <f>COUNTIF(I6:I46,I1)/$E$49</f>
        <v>0.12121212121212122</v>
      </c>
      <c r="J50" s="2">
        <f>COUNTIF(J6:J46,J1)/$E$49</f>
        <v>0.14393939393939395</v>
      </c>
      <c r="K50" s="2">
        <f>COUNTIF(K6:K46,K1)/$E$49</f>
        <v>9.0909090909090912E-2</v>
      </c>
      <c r="L50" s="2">
        <f>COUNTIF(L6:L46,L1)/$E$49</f>
        <v>0.26515151515151514</v>
      </c>
      <c r="M50" s="2">
        <f>COUNTIF(M6:M46,M1)/$E$49</f>
        <v>0.18939393939393939</v>
      </c>
      <c r="N50" s="2">
        <f>COUNTIF(N6:N46,N1)/$E$49</f>
        <v>0.27272727272727271</v>
      </c>
      <c r="O50" s="2">
        <f>COUNTIF(O6:O46,O1)/$E$49</f>
        <v>0.22727272727272727</v>
      </c>
      <c r="P50" s="2">
        <f>COUNTIF(P6:P46,P1)/$E$49</f>
        <v>0.12121212121212122</v>
      </c>
      <c r="Q50" s="2">
        <f>COUNTIF(Q6:Q46,Q1)/$E$49</f>
        <v>0.28030303030303028</v>
      </c>
      <c r="R50" s="2">
        <f>COUNTIF(R6:R46,R1)/$E$49</f>
        <v>0.2196969696969697</v>
      </c>
      <c r="S50" s="2">
        <f>COUNTIF(S6:S46,S1)/$E$49</f>
        <v>0.19696969696969696</v>
      </c>
      <c r="T50" s="2">
        <f>COUNTIF(T6:T46,T1)/$E$49</f>
        <v>0.16666666666666666</v>
      </c>
      <c r="U50" s="2">
        <f>COUNTIF(U6:U46,U1)/$E$49</f>
        <v>0.12121212121212122</v>
      </c>
      <c r="V50" s="2">
        <f>COUNTIF(V6:V46,V1)/$E$49</f>
        <v>0.15151515151515152</v>
      </c>
      <c r="W50" s="2">
        <f>COUNTIF(W6:W46,W1)/$E$49</f>
        <v>0.19696969696969696</v>
      </c>
      <c r="X50" s="2">
        <f>COUNTIF(X6:X46,X1)/$E$49</f>
        <v>0.18939393939393939</v>
      </c>
      <c r="Y50" s="2">
        <f>COUNTIF(Y6:Y46,Y1)/$E$49</f>
        <v>2.2727272727272728E-2</v>
      </c>
      <c r="Z50" s="2">
        <f>COUNTIF(Z6:Z46,Z1)/$E$49</f>
        <v>0.18181818181818182</v>
      </c>
      <c r="AA50" s="2">
        <f>COUNTIF(AA6:AA46,AA1)/$E$49</f>
        <v>9.8484848484848481E-2</v>
      </c>
      <c r="AB50" s="2">
        <f>COUNTIF(AB6:AB46,AB1)/$E$49</f>
        <v>9.0909090909090912E-2</v>
      </c>
      <c r="AC50" s="2">
        <f>COUNTIF(AC6:AC46,AC1)/$E$49</f>
        <v>5.3030303030303032E-2</v>
      </c>
      <c r="AD50" s="76" t="s">
        <v>11</v>
      </c>
      <c r="AE50" s="77"/>
    </row>
    <row r="51" spans="3:32" x14ac:dyDescent="0.25">
      <c r="E51" s="2">
        <f t="shared" ref="E51:AC51" si="2">$E$49-E50-E53-E52</f>
        <v>129.93939393939394</v>
      </c>
      <c r="F51" s="2">
        <f t="shared" si="2"/>
        <v>131.78030303030303</v>
      </c>
      <c r="G51" s="2">
        <f t="shared" si="2"/>
        <v>131.75757575757575</v>
      </c>
      <c r="H51" s="2">
        <f t="shared" si="2"/>
        <v>128.80303030303031</v>
      </c>
      <c r="I51" s="2">
        <f t="shared" si="2"/>
        <v>124.87878787878788</v>
      </c>
      <c r="J51" s="2">
        <f t="shared" si="2"/>
        <v>124.85606060606059</v>
      </c>
      <c r="K51" s="2">
        <f t="shared" si="2"/>
        <v>117.90909090909091</v>
      </c>
      <c r="L51" s="2">
        <f t="shared" si="2"/>
        <v>127.7348484848485</v>
      </c>
      <c r="M51" s="2">
        <f t="shared" si="2"/>
        <v>129.81060606060606</v>
      </c>
      <c r="N51" s="2">
        <f t="shared" si="2"/>
        <v>129.72727272727272</v>
      </c>
      <c r="O51" s="2">
        <f t="shared" si="2"/>
        <v>129.77272727272728</v>
      </c>
      <c r="P51" s="2">
        <f t="shared" si="2"/>
        <v>117.87878787878788</v>
      </c>
      <c r="Q51" s="2">
        <f t="shared" ref="Q51:AA51" si="3">$E$49-Q50-Q53-Q52</f>
        <v>127.71969696969697</v>
      </c>
      <c r="R51" s="2">
        <f t="shared" si="3"/>
        <v>127.78030303030303</v>
      </c>
      <c r="S51" s="2">
        <f t="shared" si="3"/>
        <v>124.80303030303031</v>
      </c>
      <c r="T51" s="2">
        <f t="shared" si="3"/>
        <v>124.83333333333334</v>
      </c>
      <c r="U51" s="2">
        <f t="shared" si="3"/>
        <v>128.87878787878788</v>
      </c>
      <c r="V51" s="2">
        <f t="shared" si="3"/>
        <v>128.84848484848484</v>
      </c>
      <c r="W51" s="2">
        <f t="shared" si="3"/>
        <v>131.80303030303031</v>
      </c>
      <c r="X51" s="2">
        <f t="shared" si="3"/>
        <v>128.81060606060606</v>
      </c>
      <c r="Y51" s="2">
        <f t="shared" si="3"/>
        <v>126.97727272727272</v>
      </c>
      <c r="Z51" s="2">
        <f t="shared" si="3"/>
        <v>125.81818181818181</v>
      </c>
      <c r="AA51" s="2">
        <f t="shared" si="3"/>
        <v>126.90151515151516</v>
      </c>
      <c r="AB51" s="2">
        <f t="shared" si="2"/>
        <v>128.90909090909091</v>
      </c>
      <c r="AC51" s="39">
        <f t="shared" si="2"/>
        <v>127.94696969696969</v>
      </c>
      <c r="AD51" s="76" t="s">
        <v>12</v>
      </c>
      <c r="AE51" s="77"/>
    </row>
    <row r="52" spans="3:32" x14ac:dyDescent="0.25">
      <c r="E52" s="2">
        <f>COUNTIF(E6:E46,"=N  ")</f>
        <v>0</v>
      </c>
      <c r="F52" s="2">
        <f>COUNTIF(F6:F46,"=N  ")</f>
        <v>0</v>
      </c>
      <c r="G52" s="2">
        <f>COUNTIF(G6:G46,"=N  ")</f>
        <v>0</v>
      </c>
      <c r="H52" s="2">
        <f>COUNTIF(H6:H46,"=N  ")</f>
        <v>0</v>
      </c>
      <c r="I52" s="2">
        <f>COUNTIF(I6:I46,"=N  ")</f>
        <v>0</v>
      </c>
      <c r="J52" s="2">
        <f>COUNTIF(J6:J46,"=N  ")</f>
        <v>0</v>
      </c>
      <c r="K52" s="2">
        <f>COUNTIF(K6:K46,"=N  ")</f>
        <v>0</v>
      </c>
      <c r="L52" s="2">
        <f>COUNTIF(L6:L46,"=N  ")</f>
        <v>0</v>
      </c>
      <c r="M52" s="2">
        <f>COUNTIF(M6:M46,"=N  ")</f>
        <v>0</v>
      </c>
      <c r="N52" s="2">
        <f>COUNTIF(N6:N46,"=N  ")</f>
        <v>0</v>
      </c>
      <c r="O52" s="2">
        <f>COUNTIF(O6:O46,"=N  ")</f>
        <v>0</v>
      </c>
      <c r="P52" s="2">
        <f>COUNTIF(P6:P46,"=N  ")</f>
        <v>0</v>
      </c>
      <c r="Q52" s="2">
        <f>COUNTIF(Q6:Q46,"=N  ")</f>
        <v>0</v>
      </c>
      <c r="R52" s="2">
        <f>COUNTIF(R6:R46,"=N  ")</f>
        <v>0</v>
      </c>
      <c r="S52" s="2">
        <f>COUNTIF(S6:S46,"=N  ")</f>
        <v>0</v>
      </c>
      <c r="T52" s="2">
        <f>COUNTIF(T6:T46,"=N  ")</f>
        <v>0</v>
      </c>
      <c r="U52" s="2">
        <f>COUNTIF(U6:U46,"=N  ")</f>
        <v>0</v>
      </c>
      <c r="V52" s="2">
        <f>COUNTIF(V6:V46,"=N  ")</f>
        <v>0</v>
      </c>
      <c r="W52" s="2">
        <f>COUNTIF(W6:W46,"=N  ")</f>
        <v>0</v>
      </c>
      <c r="X52" s="2">
        <f>COUNTIF(X6:X46,"=N  ")</f>
        <v>0</v>
      </c>
      <c r="Y52" s="2">
        <f>COUNTIF(Y6:Y46,"=N  ")</f>
        <v>0</v>
      </c>
      <c r="Z52" s="2">
        <f>COUNTIF(Z6:Z46,"=N  ")</f>
        <v>0</v>
      </c>
      <c r="AA52" s="2">
        <f>COUNTIF(AA6:AA46,"=N  ")</f>
        <v>0</v>
      </c>
      <c r="AB52" s="2">
        <f>COUNTIF(AB6:AB46,"=N  ")</f>
        <v>0</v>
      </c>
      <c r="AC52" s="39">
        <f>COUNTIF(AC6:AC46,"=N  ")</f>
        <v>0</v>
      </c>
      <c r="AD52" s="76" t="s">
        <v>9</v>
      </c>
      <c r="AE52" s="77"/>
    </row>
    <row r="53" spans="3:32" x14ac:dyDescent="0.25">
      <c r="E53" s="2">
        <f>COUNTIF(E6:E46,"=0")</f>
        <v>2</v>
      </c>
      <c r="F53" s="2">
        <f>COUNTIF(F6:F46,"=0")</f>
        <v>0</v>
      </c>
      <c r="G53" s="2">
        <f>COUNTIF(G6:G46,"=0")</f>
        <v>0</v>
      </c>
      <c r="H53" s="2">
        <f>COUNTIF(H6:H46,"=0")</f>
        <v>3</v>
      </c>
      <c r="I53" s="2">
        <f>COUNTIF(I6:I46,"=0")</f>
        <v>7</v>
      </c>
      <c r="J53" s="2">
        <f>COUNTIF(J6:J46,"=0")</f>
        <v>7</v>
      </c>
      <c r="K53" s="2">
        <f>COUNTIF(K6:K46,"=0")</f>
        <v>14</v>
      </c>
      <c r="L53" s="2">
        <f>COUNTIF(L6:L46,"=0")</f>
        <v>4</v>
      </c>
      <c r="M53" s="2">
        <f>COUNTIF(M6:M46,"=0")</f>
        <v>2</v>
      </c>
      <c r="N53" s="2">
        <f>COUNTIF(N6:N46,"=0")</f>
        <v>2</v>
      </c>
      <c r="O53" s="2">
        <f>COUNTIF(O6:O46,"=0")</f>
        <v>2</v>
      </c>
      <c r="P53" s="2">
        <f>COUNTIF(P6:P46,"=0")</f>
        <v>14</v>
      </c>
      <c r="Q53" s="2">
        <f>COUNTIF(Q6:Q46,"=0")</f>
        <v>4</v>
      </c>
      <c r="R53" s="2">
        <f>COUNTIF(R6:R46,"=0")</f>
        <v>4</v>
      </c>
      <c r="S53" s="2">
        <f>COUNTIF(S6:S46,"=0")</f>
        <v>7</v>
      </c>
      <c r="T53" s="2">
        <f>COUNTIF(T6:T46,"=0")</f>
        <v>7</v>
      </c>
      <c r="U53" s="2">
        <f>COUNTIF(U6:U46,"=0")</f>
        <v>3</v>
      </c>
      <c r="V53" s="2">
        <f>COUNTIF(V6:V46,"=0")</f>
        <v>3</v>
      </c>
      <c r="W53" s="2">
        <f>COUNTIF(W6:W46,"=0")</f>
        <v>0</v>
      </c>
      <c r="X53" s="2">
        <f>COUNTIF(X6:X46,"=0")</f>
        <v>3</v>
      </c>
      <c r="Y53" s="2">
        <f>COUNTIF(Y6:Y46,"=0")</f>
        <v>5</v>
      </c>
      <c r="Z53" s="2">
        <f>COUNTIF(Z6:Z46,"=0")</f>
        <v>6</v>
      </c>
      <c r="AA53" s="2">
        <f>COUNTIF(AA6:AA46,"=0")</f>
        <v>5</v>
      </c>
      <c r="AB53" s="2">
        <f>COUNTIF(AB6:AB46,"=0")</f>
        <v>3</v>
      </c>
      <c r="AC53" s="39">
        <f>COUNTIF(AC6:AC46,"=0")</f>
        <v>4</v>
      </c>
      <c r="AD53" s="76" t="s">
        <v>8</v>
      </c>
      <c r="AE53" s="77"/>
    </row>
    <row r="56" spans="3:32" x14ac:dyDescent="0.25">
      <c r="C56"/>
      <c r="D56"/>
      <c r="AC56" s="32"/>
      <c r="AD56" s="32" t="s">
        <v>13</v>
      </c>
      <c r="AE56" s="14">
        <f>COUNTIF(AE6:AE46,"=2")</f>
        <v>5</v>
      </c>
      <c r="AF56" s="15">
        <f>AE56/$E$49*100</f>
        <v>3.7878787878787881</v>
      </c>
    </row>
    <row r="57" spans="3:32" x14ac:dyDescent="0.25">
      <c r="C57"/>
      <c r="D57"/>
      <c r="AC57" s="33"/>
      <c r="AD57" s="33" t="s">
        <v>14</v>
      </c>
      <c r="AE57" s="8">
        <f>COUNTIF(AE6:AE46,"=3")</f>
        <v>17</v>
      </c>
      <c r="AF57" s="13">
        <f>AE57/$E$49*100</f>
        <v>12.878787878787879</v>
      </c>
    </row>
    <row r="58" spans="3:32" x14ac:dyDescent="0.25">
      <c r="C58"/>
      <c r="D58"/>
      <c r="AC58" s="34"/>
      <c r="AD58" s="34" t="s">
        <v>15</v>
      </c>
      <c r="AE58" s="11">
        <f>COUNTIF(AE6:AE46,"=4")</f>
        <v>17</v>
      </c>
      <c r="AF58" s="12">
        <f>AE58/$E$49*100</f>
        <v>12.878787878787879</v>
      </c>
    </row>
    <row r="59" spans="3:32" x14ac:dyDescent="0.25">
      <c r="C59"/>
      <c r="D59"/>
      <c r="AC59" s="35"/>
      <c r="AD59" s="35" t="s">
        <v>16</v>
      </c>
      <c r="AE59" s="9">
        <f>COUNTIF(AE6:AE46,"=5")</f>
        <v>2</v>
      </c>
      <c r="AF59" s="10">
        <f>AE59/$E$49*100</f>
        <v>1.5151515151515151</v>
      </c>
    </row>
    <row r="61" spans="3:32" x14ac:dyDescent="0.25">
      <c r="C61"/>
      <c r="D61"/>
      <c r="E61" s="87" t="s">
        <v>52</v>
      </c>
      <c r="F61" s="88"/>
      <c r="G61" s="88"/>
      <c r="H61" s="88"/>
      <c r="I61" s="89"/>
      <c r="J61" s="65" t="s">
        <v>51</v>
      </c>
      <c r="K61" s="65" t="s">
        <v>50</v>
      </c>
      <c r="AB61" s="75" t="s">
        <v>53</v>
      </c>
      <c r="AC61" s="75"/>
      <c r="AD61" s="75"/>
      <c r="AE61" s="75"/>
      <c r="AF61" s="66">
        <f>COUNTIF(AF6:AF46,100)</f>
        <v>0</v>
      </c>
    </row>
    <row r="62" spans="3:32" x14ac:dyDescent="0.25">
      <c r="C62"/>
      <c r="D62"/>
      <c r="E62" s="74" t="s">
        <v>45</v>
      </c>
      <c r="F62" s="74"/>
      <c r="G62" s="74"/>
      <c r="H62" s="74"/>
      <c r="I62" s="74"/>
      <c r="J62" s="7">
        <f>COUNTIF(AF6:AF46,"&gt;=85")</f>
        <v>2</v>
      </c>
      <c r="K62" s="7">
        <f>J62/E49*100</f>
        <v>1.5151515151515151</v>
      </c>
      <c r="AB62" s="84" t="s">
        <v>17</v>
      </c>
      <c r="AC62" s="85"/>
      <c r="AD62" s="85"/>
      <c r="AE62" s="86"/>
      <c r="AF62" s="7">
        <f>SUM(AE57:AE59)/$E$49*100</f>
        <v>27.27272727272727</v>
      </c>
    </row>
    <row r="63" spans="3:32" x14ac:dyDescent="0.25">
      <c r="C63"/>
      <c r="D63"/>
      <c r="E63" s="74" t="s">
        <v>46</v>
      </c>
      <c r="F63" s="74"/>
      <c r="G63" s="74"/>
      <c r="H63" s="74"/>
      <c r="I63" s="74"/>
      <c r="J63" s="7">
        <f>COUNTIF(AF6:AF46,"&gt;=75")-J62</f>
        <v>8</v>
      </c>
      <c r="K63" s="7">
        <f>J63/E49*100</f>
        <v>6.0606060606060606</v>
      </c>
      <c r="AB63" s="84" t="s">
        <v>31</v>
      </c>
      <c r="AC63" s="85"/>
      <c r="AD63" s="85"/>
      <c r="AE63" s="86"/>
      <c r="AF63" s="7">
        <f>SUM(AE58:AE59)/$E$49*100</f>
        <v>14.393939393939394</v>
      </c>
    </row>
    <row r="64" spans="3:32" x14ac:dyDescent="0.25">
      <c r="C64"/>
      <c r="D64"/>
      <c r="E64" s="74" t="s">
        <v>47</v>
      </c>
      <c r="F64" s="74"/>
      <c r="G64" s="74"/>
      <c r="H64" s="74"/>
      <c r="I64" s="74"/>
      <c r="J64" s="7">
        <f>COUNTIF(AF6:AF46,"&gt;=65")-J63-J62</f>
        <v>13</v>
      </c>
      <c r="K64" s="7">
        <f>J64/E49*100</f>
        <v>9.8484848484848477</v>
      </c>
      <c r="AB64" s="75" t="s">
        <v>28</v>
      </c>
      <c r="AC64" s="75"/>
      <c r="AD64" s="75"/>
      <c r="AE64" s="75"/>
      <c r="AF64" s="7">
        <f>AVERAGE(AD6:AD46)</f>
        <v>32.512195121951223</v>
      </c>
    </row>
    <row r="65" spans="3:32" x14ac:dyDescent="0.25">
      <c r="C65"/>
      <c r="D65"/>
      <c r="E65" s="74" t="s">
        <v>48</v>
      </c>
      <c r="F65" s="74"/>
      <c r="G65" s="74"/>
      <c r="H65" s="74"/>
      <c r="I65" s="74"/>
      <c r="J65" s="7">
        <f>COUNTIF(AF6:AF46,"&gt;=50")-J64-J63-J62</f>
        <v>8</v>
      </c>
      <c r="K65" s="7">
        <f>J65/E49*100</f>
        <v>6.0606060606060606</v>
      </c>
      <c r="AB65" s="75" t="s">
        <v>18</v>
      </c>
      <c r="AC65" s="75"/>
      <c r="AD65" s="75"/>
      <c r="AE65" s="75"/>
      <c r="AF65" s="7">
        <f>AVERAGE(AE6:AE46)</f>
        <v>3.3902439024390243</v>
      </c>
    </row>
    <row r="66" spans="3:32" x14ac:dyDescent="0.25">
      <c r="E66" s="74" t="s">
        <v>49</v>
      </c>
      <c r="F66" s="74"/>
      <c r="G66" s="74"/>
      <c r="H66" s="74"/>
      <c r="I66" s="74"/>
      <c r="J66" s="7">
        <f>COUNTIF(AF6:AF46,"&lt;50")</f>
        <v>10</v>
      </c>
      <c r="K66" s="7">
        <f>J66/E49*100</f>
        <v>7.5757575757575761</v>
      </c>
      <c r="AB66" s="75" t="s">
        <v>44</v>
      </c>
      <c r="AC66" s="75"/>
      <c r="AD66" s="75"/>
      <c r="AE66" s="75"/>
      <c r="AF66" s="7">
        <f>AVERAGE(AF6:AF46)</f>
        <v>63.749402199904338</v>
      </c>
    </row>
  </sheetData>
  <autoFilter ref="E3:AF4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25">
    <mergeCell ref="B3:B5"/>
    <mergeCell ref="A3:A5"/>
    <mergeCell ref="D3:D5"/>
    <mergeCell ref="E3:AC3"/>
    <mergeCell ref="AD3:AD5"/>
    <mergeCell ref="AE3:AE5"/>
    <mergeCell ref="AF3:AF5"/>
    <mergeCell ref="C3:C5"/>
    <mergeCell ref="AB62:AE62"/>
    <mergeCell ref="AB63:AE63"/>
    <mergeCell ref="E61:I61"/>
    <mergeCell ref="AB64:AE64"/>
    <mergeCell ref="AB65:AE65"/>
    <mergeCell ref="AB66:AE66"/>
    <mergeCell ref="AD49:AE49"/>
    <mergeCell ref="AD50:AE50"/>
    <mergeCell ref="AD51:AE51"/>
    <mergeCell ref="AD52:AE52"/>
    <mergeCell ref="AD53:AE53"/>
    <mergeCell ref="AB61:AE61"/>
    <mergeCell ref="E66:I66"/>
    <mergeCell ref="E64:I64"/>
    <mergeCell ref="E65:I65"/>
    <mergeCell ref="E63:I63"/>
    <mergeCell ref="E62:I62"/>
  </mergeCells>
  <conditionalFormatting sqref="E47:AC47">
    <cfRule type="cellIs" dxfId="28" priority="9" operator="lessThan">
      <formula>50</formula>
    </cfRule>
  </conditionalFormatting>
  <conditionalFormatting sqref="AE6:AE28">
    <cfRule type="cellIs" dxfId="27" priority="5" operator="equal">
      <formula>3</formula>
    </cfRule>
    <cfRule type="cellIs" dxfId="26" priority="6" operator="equal">
      <formula>4</formula>
    </cfRule>
    <cfRule type="cellIs" dxfId="25" priority="7" operator="equal">
      <formula>2</formula>
    </cfRule>
    <cfRule type="cellIs" dxfId="24" priority="8" operator="equal">
      <formula>5</formula>
    </cfRule>
  </conditionalFormatting>
  <conditionalFormatting sqref="AE29:AE46">
    <cfRule type="cellIs" dxfId="23" priority="1" operator="equal">
      <formula>3</formula>
    </cfRule>
    <cfRule type="cellIs" dxfId="22" priority="2" operator="equal">
      <formula>4</formula>
    </cfRule>
    <cfRule type="cellIs" dxfId="21" priority="3" operator="equal">
      <formula>2</formula>
    </cfRule>
    <cfRule type="cellIs" dxfId="20" priority="4" operator="equal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fitToHeight="5" orientation="landscape" r:id="rId1"/>
  <ignoredErrors>
    <ignoredError sqref="AB50:AC53 AB47:AC47 E47:P47 E50:P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7"/>
  <sheetViews>
    <sheetView zoomScale="85" zoomScaleNormal="85" workbookViewId="0">
      <selection activeCell="I2" sqref="I2"/>
    </sheetView>
  </sheetViews>
  <sheetFormatPr defaultColWidth="9.140625" defaultRowHeight="12.75" x14ac:dyDescent="0.2"/>
  <cols>
    <col min="1" max="1" width="9.140625" style="43"/>
    <col min="2" max="2" width="86.42578125" style="43" customWidth="1"/>
    <col min="3" max="6" width="9.85546875" style="43" customWidth="1"/>
    <col min="7" max="16384" width="9.140625" style="43"/>
  </cols>
  <sheetData>
    <row r="1" spans="1:10" s="40" customFormat="1" x14ac:dyDescent="0.2">
      <c r="A1" s="47"/>
      <c r="B1" s="47"/>
      <c r="C1" s="47"/>
      <c r="G1" s="48"/>
      <c r="H1" s="90"/>
      <c r="I1" s="90"/>
      <c r="J1" s="90"/>
    </row>
    <row r="2" spans="1:10" s="50" customFormat="1" ht="72.75" x14ac:dyDescent="0.2">
      <c r="A2" s="41" t="s">
        <v>33</v>
      </c>
      <c r="B2" s="42" t="s">
        <v>41</v>
      </c>
      <c r="C2" s="44" t="s">
        <v>40</v>
      </c>
      <c r="D2" s="51" t="s">
        <v>37</v>
      </c>
      <c r="E2" s="49" t="s">
        <v>38</v>
      </c>
      <c r="F2" s="49" t="s">
        <v>39</v>
      </c>
      <c r="G2" s="27" t="s">
        <v>43</v>
      </c>
      <c r="H2" s="42" t="s">
        <v>132</v>
      </c>
      <c r="I2" s="42" t="s">
        <v>133</v>
      </c>
      <c r="J2" s="27" t="s">
        <v>34</v>
      </c>
    </row>
    <row r="3" spans="1:10" ht="15" x14ac:dyDescent="0.25">
      <c r="A3" s="42">
        <v>1</v>
      </c>
      <c r="B3" t="s">
        <v>107</v>
      </c>
      <c r="C3" s="103">
        <v>4</v>
      </c>
      <c r="D3" s="103">
        <v>64.63</v>
      </c>
      <c r="E3" s="103">
        <v>62.21</v>
      </c>
      <c r="F3" s="103">
        <v>58.52</v>
      </c>
      <c r="G3" s="45">
        <f>1-J3</f>
        <v>0.93939393939393945</v>
      </c>
      <c r="H3" s="52">
        <f>'6А'!AH2</f>
        <v>3</v>
      </c>
      <c r="I3" s="52">
        <f>'6Б'!AH2</f>
        <v>5</v>
      </c>
      <c r="J3" s="46">
        <f>'1'!E50</f>
        <v>6.0606060606060608E-2</v>
      </c>
    </row>
    <row r="4" spans="1:10" ht="15" x14ac:dyDescent="0.25">
      <c r="A4" s="42">
        <v>2</v>
      </c>
      <c r="B4" t="s">
        <v>108</v>
      </c>
      <c r="C4" s="103">
        <v>3</v>
      </c>
      <c r="D4" s="103">
        <v>89.43</v>
      </c>
      <c r="E4" s="103">
        <v>64.650000000000006</v>
      </c>
      <c r="F4" s="103">
        <v>62.12</v>
      </c>
      <c r="G4" s="45">
        <f t="shared" ref="G4:G14" si="0">1-J4</f>
        <v>0.78030303030303028</v>
      </c>
      <c r="H4" s="52">
        <f>'6А'!AI2</f>
        <v>20</v>
      </c>
      <c r="I4" s="52">
        <f>'6Б'!AI2</f>
        <v>9</v>
      </c>
      <c r="J4" s="46">
        <f>'1'!F50</f>
        <v>0.2196969696969697</v>
      </c>
    </row>
    <row r="5" spans="1:10" ht="15" x14ac:dyDescent="0.25">
      <c r="A5" s="42">
        <v>3</v>
      </c>
      <c r="B5" t="s">
        <v>109</v>
      </c>
      <c r="C5" s="103">
        <v>2</v>
      </c>
      <c r="D5" s="103">
        <v>89.02</v>
      </c>
      <c r="E5" s="103">
        <v>93.62</v>
      </c>
      <c r="F5" s="103">
        <v>92.51</v>
      </c>
      <c r="G5" s="45">
        <f t="shared" si="0"/>
        <v>0.75757575757575757</v>
      </c>
      <c r="H5" s="52">
        <f>'6А'!AJ2</f>
        <v>18</v>
      </c>
      <c r="I5" s="52">
        <f>'6Б'!AJ2</f>
        <v>14</v>
      </c>
      <c r="J5" s="46">
        <f>'1'!G50</f>
        <v>0.24242424242424243</v>
      </c>
    </row>
    <row r="6" spans="1:10" ht="15" x14ac:dyDescent="0.25">
      <c r="A6" s="42">
        <v>4</v>
      </c>
      <c r="B6" t="s">
        <v>110</v>
      </c>
      <c r="C6" s="103">
        <v>3</v>
      </c>
      <c r="D6" s="103">
        <v>78.86</v>
      </c>
      <c r="E6" s="103">
        <v>89.52</v>
      </c>
      <c r="F6" s="103">
        <v>87.72</v>
      </c>
      <c r="G6" s="45">
        <f t="shared" si="0"/>
        <v>0.80303030303030298</v>
      </c>
      <c r="H6" s="52">
        <f>'6А'!AK2</f>
        <v>19</v>
      </c>
      <c r="I6" s="52">
        <f>'6Б'!AK2</f>
        <v>7</v>
      </c>
      <c r="J6" s="46">
        <f>'1'!H50</f>
        <v>0.19696969696969696</v>
      </c>
    </row>
    <row r="7" spans="1:10" ht="15" x14ac:dyDescent="0.25">
      <c r="A7" s="42">
        <v>5</v>
      </c>
      <c r="B7" t="s">
        <v>111</v>
      </c>
      <c r="C7" s="103">
        <v>3</v>
      </c>
      <c r="D7" s="103">
        <v>47.97</v>
      </c>
      <c r="E7" s="103">
        <v>67.88</v>
      </c>
      <c r="F7" s="103">
        <v>66.81</v>
      </c>
      <c r="G7" s="45">
        <f t="shared" si="0"/>
        <v>0.87878787878787878</v>
      </c>
      <c r="H7" s="62">
        <f>'6А'!AL2</f>
        <v>13</v>
      </c>
      <c r="I7" s="52">
        <f>'6Б'!AL2</f>
        <v>3</v>
      </c>
      <c r="J7" s="63">
        <f>'1'!I50</f>
        <v>0.12121212121212122</v>
      </c>
    </row>
    <row r="8" spans="1:10" ht="15" x14ac:dyDescent="0.25">
      <c r="A8" s="42">
        <v>6</v>
      </c>
      <c r="B8" t="s">
        <v>112</v>
      </c>
      <c r="C8" s="103">
        <v>3</v>
      </c>
      <c r="D8" s="103">
        <v>63.41</v>
      </c>
      <c r="E8" s="103">
        <v>51.78</v>
      </c>
      <c r="F8" s="103">
        <v>45.85</v>
      </c>
      <c r="G8" s="45">
        <f t="shared" si="0"/>
        <v>0.85606060606060608</v>
      </c>
      <c r="H8" s="62">
        <f>'6А'!AM2</f>
        <v>5</v>
      </c>
      <c r="I8" s="62">
        <f>'6Б'!AM2</f>
        <v>14</v>
      </c>
      <c r="J8" s="63">
        <f>'1'!J50</f>
        <v>0.14393939393939395</v>
      </c>
    </row>
    <row r="9" spans="1:10" ht="15" x14ac:dyDescent="0.25">
      <c r="A9" s="42">
        <v>7</v>
      </c>
      <c r="B9" t="s">
        <v>113</v>
      </c>
      <c r="C9" s="103">
        <v>3</v>
      </c>
      <c r="D9" s="103">
        <v>45.53</v>
      </c>
      <c r="E9" s="103">
        <v>62.94</v>
      </c>
      <c r="F9" s="103">
        <v>59.25</v>
      </c>
      <c r="G9" s="45">
        <f t="shared" si="0"/>
        <v>0.90909090909090906</v>
      </c>
      <c r="H9" s="62">
        <f>'6А'!AN2</f>
        <v>6</v>
      </c>
      <c r="I9" s="62">
        <f>'6Б'!AN2</f>
        <v>6</v>
      </c>
      <c r="J9" s="63">
        <f>'1'!K50</f>
        <v>9.0909090909090912E-2</v>
      </c>
    </row>
    <row r="10" spans="1:10" ht="15" x14ac:dyDescent="0.25">
      <c r="A10" s="42">
        <v>8</v>
      </c>
      <c r="B10" t="s">
        <v>114</v>
      </c>
      <c r="C10" s="103">
        <v>1</v>
      </c>
      <c r="D10" s="103">
        <v>85.37</v>
      </c>
      <c r="E10" s="103">
        <v>80.540000000000006</v>
      </c>
      <c r="F10" s="103">
        <v>76.180000000000007</v>
      </c>
      <c r="G10" s="45">
        <f t="shared" si="0"/>
        <v>0.73484848484848486</v>
      </c>
      <c r="H10" s="62">
        <f>'6А'!AO2</f>
        <v>18</v>
      </c>
      <c r="I10" s="62">
        <f>'6Б'!AO2</f>
        <v>17</v>
      </c>
      <c r="J10" s="63">
        <f>'1'!L50</f>
        <v>0.26515151515151514</v>
      </c>
    </row>
    <row r="11" spans="1:10" ht="15" x14ac:dyDescent="0.25">
      <c r="A11" s="42">
        <v>9</v>
      </c>
      <c r="B11" t="s">
        <v>115</v>
      </c>
      <c r="C11" s="103">
        <v>1</v>
      </c>
      <c r="D11" s="103">
        <v>60.98</v>
      </c>
      <c r="E11" s="103">
        <v>68.23</v>
      </c>
      <c r="F11" s="103">
        <v>64.599999999999994</v>
      </c>
      <c r="G11" s="45">
        <f t="shared" si="0"/>
        <v>0.81060606060606055</v>
      </c>
      <c r="H11" s="62">
        <f>'6А'!AP2</f>
        <v>11</v>
      </c>
      <c r="I11" s="62">
        <f>'6Б'!AP2</f>
        <v>14</v>
      </c>
      <c r="J11" s="63">
        <f>'1'!M50</f>
        <v>0.18939393939393939</v>
      </c>
    </row>
    <row r="12" spans="1:10" ht="15" x14ac:dyDescent="0.25">
      <c r="A12" s="42">
        <v>10</v>
      </c>
      <c r="B12" t="s">
        <v>116</v>
      </c>
      <c r="C12" s="103">
        <v>2</v>
      </c>
      <c r="D12" s="103">
        <v>91.46</v>
      </c>
      <c r="E12" s="103">
        <v>74.19</v>
      </c>
      <c r="F12" s="103">
        <v>72.55</v>
      </c>
      <c r="G12" s="45">
        <f t="shared" si="0"/>
        <v>0.72727272727272729</v>
      </c>
      <c r="H12" s="62">
        <f>'6А'!AQ2</f>
        <v>21</v>
      </c>
      <c r="I12" s="62">
        <f>'6Б'!AQ2</f>
        <v>15</v>
      </c>
      <c r="J12" s="63">
        <f>'1'!N50</f>
        <v>0.27272727272727271</v>
      </c>
    </row>
    <row r="13" spans="1:10" ht="15" x14ac:dyDescent="0.25">
      <c r="A13" s="42">
        <v>11</v>
      </c>
      <c r="B13" t="s">
        <v>117</v>
      </c>
      <c r="C13" s="103">
        <v>3</v>
      </c>
      <c r="D13" s="103">
        <v>86.18</v>
      </c>
      <c r="E13" s="103">
        <v>73.94</v>
      </c>
      <c r="F13" s="103">
        <v>70.069999999999993</v>
      </c>
      <c r="G13" s="45">
        <f t="shared" si="0"/>
        <v>0.77272727272727271</v>
      </c>
      <c r="H13" s="62">
        <f>'6А'!AR2</f>
        <v>15</v>
      </c>
      <c r="I13" s="62">
        <f>'6Б'!AR2</f>
        <v>15</v>
      </c>
      <c r="J13" s="63">
        <f>'1'!O50</f>
        <v>0.22727272727272727</v>
      </c>
    </row>
    <row r="14" spans="1:10" ht="15" x14ac:dyDescent="0.25">
      <c r="A14" s="42">
        <v>12</v>
      </c>
      <c r="B14" t="s">
        <v>118</v>
      </c>
      <c r="C14" s="103">
        <v>2</v>
      </c>
      <c r="D14" s="103">
        <v>47.56</v>
      </c>
      <c r="E14" s="103">
        <v>62.59</v>
      </c>
      <c r="F14" s="103">
        <v>58.89</v>
      </c>
      <c r="G14" s="45">
        <f t="shared" si="0"/>
        <v>0.87878787878787878</v>
      </c>
      <c r="H14" s="62">
        <f>'6А'!AS2</f>
        <v>4</v>
      </c>
      <c r="I14" s="62">
        <f>'6Б'!AS2</f>
        <v>12</v>
      </c>
      <c r="J14" s="63">
        <f>'1'!P50</f>
        <v>0.12121212121212122</v>
      </c>
    </row>
    <row r="15" spans="1:10" ht="15" x14ac:dyDescent="0.25">
      <c r="A15" s="42">
        <v>13</v>
      </c>
      <c r="B15" t="s">
        <v>119</v>
      </c>
      <c r="C15" s="103">
        <v>1</v>
      </c>
      <c r="D15" s="103">
        <v>90.24</v>
      </c>
      <c r="E15" s="103">
        <v>86.29</v>
      </c>
      <c r="F15" s="103">
        <v>82.92</v>
      </c>
      <c r="G15" s="45">
        <f>1-J15</f>
        <v>0.71969696969696972</v>
      </c>
      <c r="H15" s="62">
        <f>'6А'!AT2</f>
        <v>19</v>
      </c>
      <c r="I15" s="62">
        <f>'6Б'!AT2</f>
        <v>18</v>
      </c>
      <c r="J15" s="63">
        <f>'1'!Q50</f>
        <v>0.28030303030303028</v>
      </c>
    </row>
    <row r="16" spans="1:10" ht="15" x14ac:dyDescent="0.25">
      <c r="A16" s="42">
        <v>14</v>
      </c>
      <c r="B16" t="s">
        <v>120</v>
      </c>
      <c r="C16" s="103">
        <v>1</v>
      </c>
      <c r="D16" s="103">
        <v>70.73</v>
      </c>
      <c r="E16" s="103">
        <v>57.11</v>
      </c>
      <c r="F16" s="103">
        <v>52.78</v>
      </c>
      <c r="G16" s="45">
        <f>1-J16</f>
        <v>0.78030303030303028</v>
      </c>
      <c r="H16" s="62">
        <f>'6А'!AU2</f>
        <v>16</v>
      </c>
      <c r="I16" s="62">
        <f>'6Б'!AU2</f>
        <v>13</v>
      </c>
      <c r="J16" s="63">
        <f>'1'!R50</f>
        <v>0.2196969696969697</v>
      </c>
    </row>
    <row r="17" spans="1:10" ht="15" x14ac:dyDescent="0.25">
      <c r="A17" s="42">
        <v>15</v>
      </c>
      <c r="B17" t="s">
        <v>121</v>
      </c>
      <c r="C17" s="103">
        <v>2</v>
      </c>
      <c r="D17" s="103">
        <v>73.17</v>
      </c>
      <c r="E17" s="103">
        <v>70.16</v>
      </c>
      <c r="F17" s="103">
        <v>65.459999999999994</v>
      </c>
      <c r="G17" s="45">
        <f t="shared" ref="G17:G27" si="1">1-J17</f>
        <v>0.80303030303030298</v>
      </c>
      <c r="H17" s="62">
        <f>'6А'!AV2</f>
        <v>18</v>
      </c>
      <c r="I17" s="62">
        <f>'6Б'!AV2</f>
        <v>8</v>
      </c>
      <c r="J17" s="63">
        <f>'1'!S50</f>
        <v>0.19696969696969696</v>
      </c>
    </row>
    <row r="18" spans="1:10" ht="15" x14ac:dyDescent="0.25">
      <c r="A18" s="42">
        <v>16</v>
      </c>
      <c r="B18" t="s">
        <v>122</v>
      </c>
      <c r="C18" s="103">
        <v>1</v>
      </c>
      <c r="D18" s="103">
        <v>53.66</v>
      </c>
      <c r="E18" s="103">
        <v>63.92</v>
      </c>
      <c r="F18" s="103">
        <v>59.82</v>
      </c>
      <c r="G18" s="45">
        <f t="shared" si="1"/>
        <v>0.83333333333333337</v>
      </c>
      <c r="H18" s="62">
        <f>'6А'!AW2</f>
        <v>10</v>
      </c>
      <c r="I18" s="62">
        <f>'6Б'!AW2</f>
        <v>12</v>
      </c>
      <c r="J18" s="63">
        <f>'1'!T50</f>
        <v>0.16666666666666666</v>
      </c>
    </row>
    <row r="19" spans="1:10" ht="15" x14ac:dyDescent="0.25">
      <c r="A19" s="42">
        <v>17</v>
      </c>
      <c r="B19" t="s">
        <v>123</v>
      </c>
      <c r="C19" s="103">
        <v>2</v>
      </c>
      <c r="D19" s="103">
        <v>62.2</v>
      </c>
      <c r="E19" s="103">
        <v>55.14</v>
      </c>
      <c r="F19" s="103">
        <v>50.63</v>
      </c>
      <c r="G19" s="45">
        <f t="shared" si="1"/>
        <v>0.87878787878787878</v>
      </c>
      <c r="H19" s="62">
        <f>'6А'!AX2</f>
        <v>9</v>
      </c>
      <c r="I19" s="62">
        <f>'6Б'!AX2</f>
        <v>7</v>
      </c>
      <c r="J19" s="63">
        <f>'1'!U50</f>
        <v>0.12121212121212122</v>
      </c>
    </row>
    <row r="20" spans="1:10" ht="15" x14ac:dyDescent="0.25">
      <c r="A20" s="42">
        <v>18</v>
      </c>
      <c r="B20" t="s">
        <v>124</v>
      </c>
      <c r="C20" s="103">
        <v>3</v>
      </c>
      <c r="D20" s="103">
        <v>69.92</v>
      </c>
      <c r="E20" s="103">
        <v>64.7</v>
      </c>
      <c r="F20" s="103">
        <v>60.39</v>
      </c>
      <c r="G20" s="45">
        <f t="shared" si="1"/>
        <v>0.84848484848484851</v>
      </c>
      <c r="H20" s="62">
        <f>'6А'!AY2</f>
        <v>10</v>
      </c>
      <c r="I20" s="62">
        <f>'6Б'!AY2</f>
        <v>10</v>
      </c>
      <c r="J20" s="63">
        <f>'1'!V50</f>
        <v>0.15151515151515152</v>
      </c>
    </row>
    <row r="21" spans="1:10" ht="15" x14ac:dyDescent="0.25">
      <c r="A21" s="42">
        <v>19</v>
      </c>
      <c r="B21" t="s">
        <v>125</v>
      </c>
      <c r="C21" s="103">
        <v>2</v>
      </c>
      <c r="D21" s="103">
        <v>74.39</v>
      </c>
      <c r="E21" s="103">
        <v>65.510000000000005</v>
      </c>
      <c r="F21" s="103">
        <v>62.37</v>
      </c>
      <c r="G21" s="45">
        <f t="shared" si="1"/>
        <v>0.80303030303030298</v>
      </c>
      <c r="H21" s="62">
        <f>'6А'!AZ2</f>
        <v>15</v>
      </c>
      <c r="I21" s="62">
        <f>'6Б'!AZ2</f>
        <v>11</v>
      </c>
      <c r="J21" s="63">
        <f>'1'!W50</f>
        <v>0.19696969696969696</v>
      </c>
    </row>
    <row r="22" spans="1:10" ht="15" x14ac:dyDescent="0.25">
      <c r="A22" s="42">
        <v>20</v>
      </c>
      <c r="B22" t="s">
        <v>126</v>
      </c>
      <c r="C22" s="103">
        <v>1</v>
      </c>
      <c r="D22" s="103">
        <v>60.98</v>
      </c>
      <c r="E22" s="103">
        <v>68.52</v>
      </c>
      <c r="F22" s="103">
        <v>63.87</v>
      </c>
      <c r="G22" s="45">
        <f t="shared" si="1"/>
        <v>0.81060606060606055</v>
      </c>
      <c r="H22" s="62">
        <f>'6А'!BA2</f>
        <v>12</v>
      </c>
      <c r="I22" s="62">
        <f>'6Б'!BA2</f>
        <v>13</v>
      </c>
      <c r="J22" s="63">
        <f>'1'!X50</f>
        <v>0.18939393939393939</v>
      </c>
    </row>
    <row r="23" spans="1:10" ht="15" x14ac:dyDescent="0.25">
      <c r="A23" s="42">
        <v>21</v>
      </c>
      <c r="B23" t="s">
        <v>127</v>
      </c>
      <c r="C23" s="103">
        <v>2</v>
      </c>
      <c r="D23" s="103">
        <v>14.63</v>
      </c>
      <c r="E23" s="103">
        <v>49.91</v>
      </c>
      <c r="F23" s="103">
        <v>47.37</v>
      </c>
      <c r="G23" s="45">
        <f t="shared" si="1"/>
        <v>0.97727272727272729</v>
      </c>
      <c r="H23" s="62">
        <f>'6А'!BB2</f>
        <v>1</v>
      </c>
      <c r="I23" s="62">
        <f>'6Б'!BB2</f>
        <v>2</v>
      </c>
      <c r="J23" s="63">
        <f>'1'!Y50</f>
        <v>2.2727272727272728E-2</v>
      </c>
    </row>
    <row r="24" spans="1:10" ht="15" x14ac:dyDescent="0.25">
      <c r="A24" s="42">
        <v>22</v>
      </c>
      <c r="B24" t="s">
        <v>128</v>
      </c>
      <c r="C24" s="103">
        <v>1</v>
      </c>
      <c r="D24" s="103">
        <v>58.54</v>
      </c>
      <c r="E24" s="103">
        <v>53.8</v>
      </c>
      <c r="F24" s="103">
        <v>48.7</v>
      </c>
      <c r="G24" s="45">
        <f t="shared" si="1"/>
        <v>0.81818181818181812</v>
      </c>
      <c r="H24" s="62">
        <f>'6А'!BC2</f>
        <v>8</v>
      </c>
      <c r="I24" s="62">
        <f>'6Б'!BC2</f>
        <v>16</v>
      </c>
      <c r="J24" s="63">
        <f>'1'!Z50</f>
        <v>0.18181818181818182</v>
      </c>
    </row>
    <row r="25" spans="1:10" ht="15" x14ac:dyDescent="0.25">
      <c r="A25" s="42">
        <v>23</v>
      </c>
      <c r="B25" t="s">
        <v>129</v>
      </c>
      <c r="C25" s="103">
        <v>1</v>
      </c>
      <c r="D25" s="103">
        <v>31.71</v>
      </c>
      <c r="E25" s="103">
        <v>64.2</v>
      </c>
      <c r="F25" s="103">
        <v>60.85</v>
      </c>
      <c r="G25" s="45">
        <f t="shared" si="1"/>
        <v>0.90151515151515149</v>
      </c>
      <c r="H25" s="62">
        <f>'6А'!BD2</f>
        <v>2</v>
      </c>
      <c r="I25" s="62">
        <f>'6Б'!BD2</f>
        <v>11</v>
      </c>
      <c r="J25" s="63">
        <f>'1'!AA50</f>
        <v>9.8484848484848481E-2</v>
      </c>
    </row>
    <row r="26" spans="1:10" ht="15" x14ac:dyDescent="0.25">
      <c r="A26" s="42">
        <v>24</v>
      </c>
      <c r="B26" t="s">
        <v>130</v>
      </c>
      <c r="C26" s="103">
        <v>2</v>
      </c>
      <c r="D26" s="103">
        <v>39.020000000000003</v>
      </c>
      <c r="E26" s="103">
        <v>66.08</v>
      </c>
      <c r="F26" s="103">
        <v>60.07</v>
      </c>
      <c r="G26" s="45">
        <f t="shared" si="1"/>
        <v>0.90909090909090906</v>
      </c>
      <c r="H26" s="62">
        <f>'6А'!BE2</f>
        <v>3</v>
      </c>
      <c r="I26" s="62">
        <f>'6Б'!BE2</f>
        <v>9</v>
      </c>
      <c r="J26" s="63">
        <f>'1'!AB50</f>
        <v>9.0909090909090912E-2</v>
      </c>
    </row>
    <row r="27" spans="1:10" ht="15" x14ac:dyDescent="0.25">
      <c r="A27" s="42">
        <v>25</v>
      </c>
      <c r="B27" t="s">
        <v>131</v>
      </c>
      <c r="C27" s="103">
        <v>2</v>
      </c>
      <c r="D27" s="103">
        <v>26.83</v>
      </c>
      <c r="E27" s="103">
        <v>51.5</v>
      </c>
      <c r="F27" s="103">
        <v>46.93</v>
      </c>
      <c r="G27" s="45">
        <f t="shared" si="1"/>
        <v>0.94696969696969702</v>
      </c>
      <c r="H27" s="62">
        <f>'6А'!BF2</f>
        <v>0</v>
      </c>
      <c r="I27" s="62">
        <f>'6Б'!BF2</f>
        <v>7</v>
      </c>
      <c r="J27" s="63">
        <f>'1'!AC50</f>
        <v>5.3030303030303032E-2</v>
      </c>
    </row>
  </sheetData>
  <mergeCells count="1">
    <mergeCell ref="H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zoomScale="70" zoomScaleNormal="70" workbookViewId="0">
      <selection activeCell="M30" sqref="M30"/>
    </sheetView>
  </sheetViews>
  <sheetFormatPr defaultRowHeight="15" x14ac:dyDescent="0.25"/>
  <cols>
    <col min="1" max="1" width="4" bestFit="1" customWidth="1"/>
    <col min="2" max="2" width="11.140625" customWidth="1"/>
    <col min="3" max="3" width="8.42578125" style="3" bestFit="1" customWidth="1"/>
    <col min="4" max="4" width="8.42578125" style="3" customWidth="1"/>
    <col min="5" max="29" width="6.7109375" customWidth="1"/>
    <col min="30" max="30" width="7.5703125" style="30" customWidth="1"/>
    <col min="31" max="31" width="8.7109375" style="3" bestFit="1" customWidth="1"/>
    <col min="34" max="58" width="7.28515625" customWidth="1"/>
  </cols>
  <sheetData>
    <row r="1" spans="1:60" x14ac:dyDescent="0.25">
      <c r="D1" s="31" t="s">
        <v>35</v>
      </c>
      <c r="E1" s="4">
        <f>'1'!E1</f>
        <v>4</v>
      </c>
      <c r="F1" s="4">
        <f>'1'!F1</f>
        <v>3</v>
      </c>
      <c r="G1" s="4">
        <f>'1'!G1</f>
        <v>2</v>
      </c>
      <c r="H1" s="4">
        <f>'1'!H1</f>
        <v>3</v>
      </c>
      <c r="I1" s="4">
        <f>'1'!I1</f>
        <v>3</v>
      </c>
      <c r="J1" s="4">
        <f>'1'!J1</f>
        <v>3</v>
      </c>
      <c r="K1" s="4">
        <f>'1'!K1</f>
        <v>3</v>
      </c>
      <c r="L1" s="4">
        <f>'1'!L1</f>
        <v>1</v>
      </c>
      <c r="M1" s="4">
        <f>'1'!M1</f>
        <v>1</v>
      </c>
      <c r="N1" s="4">
        <f>'1'!N1</f>
        <v>2</v>
      </c>
      <c r="O1" s="4">
        <f>'1'!O1</f>
        <v>3</v>
      </c>
      <c r="P1" s="4">
        <f>'1'!P1</f>
        <v>2</v>
      </c>
      <c r="Q1" s="4">
        <f>'1'!Q1</f>
        <v>1</v>
      </c>
      <c r="R1" s="4">
        <f>'1'!R1</f>
        <v>1</v>
      </c>
      <c r="S1" s="4">
        <f>'1'!S1</f>
        <v>2</v>
      </c>
      <c r="T1" s="4">
        <f>'1'!T1</f>
        <v>1</v>
      </c>
      <c r="U1" s="4">
        <f>'1'!U1</f>
        <v>2</v>
      </c>
      <c r="V1" s="4">
        <f>'1'!V1</f>
        <v>3</v>
      </c>
      <c r="W1" s="4">
        <f>'1'!W1</f>
        <v>2</v>
      </c>
      <c r="X1" s="4">
        <f>'1'!X1</f>
        <v>1</v>
      </c>
      <c r="Y1" s="4">
        <f>'1'!Y1</f>
        <v>2</v>
      </c>
      <c r="Z1" s="4">
        <f>'1'!Z1</f>
        <v>1</v>
      </c>
      <c r="AA1" s="4">
        <f>'1'!AA1</f>
        <v>1</v>
      </c>
      <c r="AB1" s="4">
        <f>'1'!AB1</f>
        <v>2</v>
      </c>
      <c r="AC1" s="4">
        <f>'1'!AC1</f>
        <v>2</v>
      </c>
      <c r="AF1" s="5">
        <f>SUM(E1:AC1)</f>
        <v>51</v>
      </c>
      <c r="AH1" s="73">
        <v>33</v>
      </c>
      <c r="BG1" s="91" t="s">
        <v>10</v>
      </c>
      <c r="BH1" s="93"/>
    </row>
    <row r="2" spans="1:60" x14ac:dyDescent="0.25">
      <c r="AH2" s="2">
        <f t="shared" ref="AH2:AR2" si="0">COUNTIF(E6:E38,E1)</f>
        <v>3</v>
      </c>
      <c r="AI2" s="2">
        <f t="shared" si="0"/>
        <v>20</v>
      </c>
      <c r="AJ2" s="2">
        <f t="shared" si="0"/>
        <v>18</v>
      </c>
      <c r="AK2" s="2">
        <f t="shared" si="0"/>
        <v>19</v>
      </c>
      <c r="AL2" s="2">
        <f t="shared" si="0"/>
        <v>13</v>
      </c>
      <c r="AM2" s="2">
        <f t="shared" si="0"/>
        <v>5</v>
      </c>
      <c r="AN2" s="2">
        <f t="shared" si="0"/>
        <v>6</v>
      </c>
      <c r="AO2" s="2">
        <f t="shared" si="0"/>
        <v>18</v>
      </c>
      <c r="AP2" s="2">
        <f t="shared" si="0"/>
        <v>11</v>
      </c>
      <c r="AQ2" s="2">
        <f t="shared" si="0"/>
        <v>21</v>
      </c>
      <c r="AR2" s="2">
        <f t="shared" si="0"/>
        <v>15</v>
      </c>
      <c r="AS2" s="2">
        <f t="shared" ref="AS2:BF2" si="1">COUNTIF(P6:P38,P1)</f>
        <v>4</v>
      </c>
      <c r="AT2" s="2">
        <f t="shared" si="1"/>
        <v>19</v>
      </c>
      <c r="AU2" s="2">
        <f t="shared" si="1"/>
        <v>16</v>
      </c>
      <c r="AV2" s="2">
        <f t="shared" si="1"/>
        <v>18</v>
      </c>
      <c r="AW2" s="2">
        <f t="shared" si="1"/>
        <v>10</v>
      </c>
      <c r="AX2" s="2">
        <f t="shared" si="1"/>
        <v>9</v>
      </c>
      <c r="AY2" s="2">
        <f t="shared" si="1"/>
        <v>10</v>
      </c>
      <c r="AZ2" s="2">
        <f t="shared" si="1"/>
        <v>15</v>
      </c>
      <c r="BA2" s="2">
        <f t="shared" si="1"/>
        <v>12</v>
      </c>
      <c r="BB2" s="2">
        <f t="shared" si="1"/>
        <v>1</v>
      </c>
      <c r="BC2" s="2">
        <f t="shared" si="1"/>
        <v>8</v>
      </c>
      <c r="BD2" s="2">
        <f t="shared" si="1"/>
        <v>2</v>
      </c>
      <c r="BE2" s="2">
        <f t="shared" si="1"/>
        <v>3</v>
      </c>
      <c r="BF2" s="2">
        <f t="shared" si="1"/>
        <v>0</v>
      </c>
      <c r="BG2" s="91" t="s">
        <v>11</v>
      </c>
      <c r="BH2" s="93"/>
    </row>
    <row r="3" spans="1:60" x14ac:dyDescent="0.25">
      <c r="A3" s="81" t="s">
        <v>0</v>
      </c>
      <c r="B3" s="81" t="s">
        <v>1</v>
      </c>
      <c r="C3" s="81" t="s">
        <v>3</v>
      </c>
      <c r="D3" s="81" t="s">
        <v>36</v>
      </c>
      <c r="E3" s="84" t="s">
        <v>6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  <c r="AD3" s="78" t="s">
        <v>4</v>
      </c>
      <c r="AE3" s="78" t="s">
        <v>5</v>
      </c>
      <c r="AF3" s="81" t="s">
        <v>7</v>
      </c>
      <c r="AH3" s="2">
        <f t="shared" ref="AH3:AR3" si="2">$AH$1-AH2-AH5-AH4</f>
        <v>30</v>
      </c>
      <c r="AI3" s="2">
        <f t="shared" si="2"/>
        <v>13</v>
      </c>
      <c r="AJ3" s="2">
        <f t="shared" si="2"/>
        <v>15</v>
      </c>
      <c r="AK3" s="2">
        <f t="shared" si="2"/>
        <v>13</v>
      </c>
      <c r="AL3" s="2">
        <f t="shared" si="2"/>
        <v>18</v>
      </c>
      <c r="AM3" s="2">
        <f t="shared" si="2"/>
        <v>22</v>
      </c>
      <c r="AN3" s="2">
        <f t="shared" si="2"/>
        <v>19</v>
      </c>
      <c r="AO3" s="2">
        <f t="shared" si="2"/>
        <v>12</v>
      </c>
      <c r="AP3" s="2">
        <f t="shared" si="2"/>
        <v>22</v>
      </c>
      <c r="AQ3" s="2">
        <f t="shared" si="2"/>
        <v>12</v>
      </c>
      <c r="AR3" s="2">
        <f t="shared" si="2"/>
        <v>17</v>
      </c>
      <c r="AS3" s="2">
        <f t="shared" ref="AS3" si="3">$AH$1-AS2-AS5-AS4</f>
        <v>18</v>
      </c>
      <c r="AT3" s="2">
        <f t="shared" ref="AT3" si="4">$AH$1-AT2-AT5-AT4</f>
        <v>10</v>
      </c>
      <c r="AU3" s="2">
        <f t="shared" ref="AU3" si="5">$AH$1-AU2-AU5-AU4</f>
        <v>17</v>
      </c>
      <c r="AV3" s="2">
        <f t="shared" ref="AV3" si="6">$AH$1-AV2-AV5-AV4</f>
        <v>12</v>
      </c>
      <c r="AW3" s="2">
        <f t="shared" ref="AW3" si="7">$AH$1-AW2-AW5-AW4</f>
        <v>21</v>
      </c>
      <c r="AX3" s="2">
        <f t="shared" ref="AX3" si="8">$AH$1-AX2-AX5-AX4</f>
        <v>23</v>
      </c>
      <c r="AY3" s="2">
        <f t="shared" ref="AY3" si="9">$AH$1-AY2-AY5-AY4</f>
        <v>23</v>
      </c>
      <c r="AZ3" s="2">
        <f t="shared" ref="AZ3" si="10">$AH$1-AZ2-AZ5-AZ4</f>
        <v>18</v>
      </c>
      <c r="BA3" s="2">
        <f t="shared" ref="BA3" si="11">$AH$1-BA2-BA5-BA4</f>
        <v>18</v>
      </c>
      <c r="BB3" s="2">
        <f t="shared" ref="BB3" si="12">$AH$1-BB2-BB5-BB4</f>
        <v>31</v>
      </c>
      <c r="BC3" s="2">
        <f t="shared" ref="BC3" si="13">$AH$1-BC2-BC5-BC4</f>
        <v>19</v>
      </c>
      <c r="BD3" s="2">
        <f t="shared" ref="BD3" si="14">$AH$1-BD2-BD5-BD4</f>
        <v>30</v>
      </c>
      <c r="BE3" s="2">
        <f t="shared" ref="BE3" si="15">$AH$1-BE2-BE5-BE4</f>
        <v>29</v>
      </c>
      <c r="BF3" s="2">
        <f t="shared" ref="BF3" si="16">$AH$1-BF2-BF5-BF4</f>
        <v>33</v>
      </c>
      <c r="BG3" s="91" t="s">
        <v>12</v>
      </c>
      <c r="BH3" s="93"/>
    </row>
    <row r="4" spans="1:60" x14ac:dyDescent="0.25">
      <c r="A4" s="82"/>
      <c r="B4" s="82"/>
      <c r="C4" s="82"/>
      <c r="D4" s="8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9"/>
      <c r="AE4" s="79"/>
      <c r="AF4" s="82"/>
      <c r="AH4" s="2">
        <f t="shared" ref="AH4:AR4" si="17">COUNTIF(E6:E38,"=N  ")</f>
        <v>0</v>
      </c>
      <c r="AI4" s="2">
        <f t="shared" si="17"/>
        <v>0</v>
      </c>
      <c r="AJ4" s="2">
        <f t="shared" si="17"/>
        <v>0</v>
      </c>
      <c r="AK4" s="2">
        <f t="shared" si="17"/>
        <v>0</v>
      </c>
      <c r="AL4" s="2">
        <f t="shared" si="17"/>
        <v>0</v>
      </c>
      <c r="AM4" s="2">
        <f t="shared" si="17"/>
        <v>0</v>
      </c>
      <c r="AN4" s="2">
        <f t="shared" si="17"/>
        <v>0</v>
      </c>
      <c r="AO4" s="2">
        <f t="shared" si="17"/>
        <v>0</v>
      </c>
      <c r="AP4" s="2">
        <f t="shared" si="17"/>
        <v>0</v>
      </c>
      <c r="AQ4" s="2">
        <f t="shared" si="17"/>
        <v>0</v>
      </c>
      <c r="AR4" s="2">
        <f t="shared" si="17"/>
        <v>0</v>
      </c>
      <c r="AS4" s="2">
        <f t="shared" ref="AS4:BF4" si="18">COUNTIF(P6:P38,"=N  ")</f>
        <v>0</v>
      </c>
      <c r="AT4" s="2">
        <f t="shared" si="18"/>
        <v>0</v>
      </c>
      <c r="AU4" s="2">
        <f t="shared" si="18"/>
        <v>0</v>
      </c>
      <c r="AV4" s="2">
        <f t="shared" si="18"/>
        <v>0</v>
      </c>
      <c r="AW4" s="2">
        <f t="shared" si="18"/>
        <v>0</v>
      </c>
      <c r="AX4" s="2">
        <f t="shared" si="18"/>
        <v>0</v>
      </c>
      <c r="AY4" s="2">
        <f t="shared" si="18"/>
        <v>0</v>
      </c>
      <c r="AZ4" s="2">
        <f t="shared" si="18"/>
        <v>0</v>
      </c>
      <c r="BA4" s="2">
        <f t="shared" si="18"/>
        <v>0</v>
      </c>
      <c r="BB4" s="2">
        <f t="shared" si="18"/>
        <v>0</v>
      </c>
      <c r="BC4" s="2">
        <f t="shared" si="18"/>
        <v>0</v>
      </c>
      <c r="BD4" s="2">
        <f t="shared" si="18"/>
        <v>0</v>
      </c>
      <c r="BE4" s="2">
        <f t="shared" si="18"/>
        <v>0</v>
      </c>
      <c r="BF4" s="2">
        <f t="shared" si="18"/>
        <v>0</v>
      </c>
      <c r="BG4" s="91" t="s">
        <v>9</v>
      </c>
      <c r="BH4" s="93"/>
    </row>
    <row r="5" spans="1:60" ht="15.75" thickBot="1" x14ac:dyDescent="0.3">
      <c r="A5" s="83"/>
      <c r="B5" s="83"/>
      <c r="C5" s="83"/>
      <c r="D5" s="83"/>
      <c r="E5" s="104" t="s">
        <v>56</v>
      </c>
      <c r="F5" s="104" t="s">
        <v>57</v>
      </c>
      <c r="G5" s="104" t="s">
        <v>58</v>
      </c>
      <c r="H5" s="104" t="s">
        <v>59</v>
      </c>
      <c r="I5" s="104" t="s">
        <v>60</v>
      </c>
      <c r="J5" s="104" t="s">
        <v>61</v>
      </c>
      <c r="K5" s="104" t="s">
        <v>62</v>
      </c>
      <c r="L5" s="104">
        <v>3.1</v>
      </c>
      <c r="M5" s="104">
        <v>3.2</v>
      </c>
      <c r="N5" s="104">
        <v>4</v>
      </c>
      <c r="O5" s="104">
        <v>5</v>
      </c>
      <c r="P5" s="104">
        <v>6</v>
      </c>
      <c r="Q5" s="104">
        <v>7.1</v>
      </c>
      <c r="R5" s="104">
        <v>7.2</v>
      </c>
      <c r="S5" s="104">
        <v>8.1</v>
      </c>
      <c r="T5" s="104">
        <v>8.1999999999999993</v>
      </c>
      <c r="U5" s="104">
        <v>9</v>
      </c>
      <c r="V5" s="104">
        <v>10</v>
      </c>
      <c r="W5" s="104">
        <v>11</v>
      </c>
      <c r="X5" s="104">
        <v>12.1</v>
      </c>
      <c r="Y5" s="104">
        <v>12.2</v>
      </c>
      <c r="Z5" s="104">
        <v>13.1</v>
      </c>
      <c r="AA5" s="104">
        <v>13.2</v>
      </c>
      <c r="AB5" s="104">
        <v>14.1</v>
      </c>
      <c r="AC5" s="105">
        <v>14.2</v>
      </c>
      <c r="AD5" s="80"/>
      <c r="AE5" s="80"/>
      <c r="AF5" s="83"/>
      <c r="AH5" s="2">
        <f t="shared" ref="AH5:AR5" si="19">COUNTIF(E6:E38,"=0")</f>
        <v>0</v>
      </c>
      <c r="AI5" s="2">
        <f t="shared" si="19"/>
        <v>0</v>
      </c>
      <c r="AJ5" s="2">
        <f t="shared" si="19"/>
        <v>0</v>
      </c>
      <c r="AK5" s="2">
        <f t="shared" si="19"/>
        <v>1</v>
      </c>
      <c r="AL5" s="2">
        <f t="shared" si="19"/>
        <v>2</v>
      </c>
      <c r="AM5" s="2">
        <f t="shared" si="19"/>
        <v>6</v>
      </c>
      <c r="AN5" s="2">
        <f t="shared" si="19"/>
        <v>8</v>
      </c>
      <c r="AO5" s="2">
        <f t="shared" si="19"/>
        <v>3</v>
      </c>
      <c r="AP5" s="2">
        <f t="shared" si="19"/>
        <v>0</v>
      </c>
      <c r="AQ5" s="2">
        <f t="shared" si="19"/>
        <v>0</v>
      </c>
      <c r="AR5" s="2">
        <f t="shared" si="19"/>
        <v>1</v>
      </c>
      <c r="AS5" s="2">
        <f t="shared" ref="AS5:BF5" si="20">COUNTIF(P6:P38,"=0")</f>
        <v>11</v>
      </c>
      <c r="AT5" s="2">
        <f t="shared" si="20"/>
        <v>4</v>
      </c>
      <c r="AU5" s="2">
        <f t="shared" si="20"/>
        <v>0</v>
      </c>
      <c r="AV5" s="2">
        <f t="shared" si="20"/>
        <v>3</v>
      </c>
      <c r="AW5" s="2">
        <f t="shared" si="20"/>
        <v>2</v>
      </c>
      <c r="AX5" s="2">
        <f t="shared" si="20"/>
        <v>1</v>
      </c>
      <c r="AY5" s="2">
        <f t="shared" si="20"/>
        <v>0</v>
      </c>
      <c r="AZ5" s="2">
        <f t="shared" si="20"/>
        <v>0</v>
      </c>
      <c r="BA5" s="2">
        <f t="shared" si="20"/>
        <v>3</v>
      </c>
      <c r="BB5" s="2">
        <f t="shared" si="20"/>
        <v>1</v>
      </c>
      <c r="BC5" s="2">
        <f t="shared" si="20"/>
        <v>6</v>
      </c>
      <c r="BD5" s="2">
        <f t="shared" si="20"/>
        <v>1</v>
      </c>
      <c r="BE5" s="2">
        <f t="shared" si="20"/>
        <v>1</v>
      </c>
      <c r="BF5" s="2">
        <f t="shared" si="20"/>
        <v>0</v>
      </c>
      <c r="BG5" s="91" t="s">
        <v>8</v>
      </c>
      <c r="BH5" s="93"/>
    </row>
    <row r="6" spans="1:60" x14ac:dyDescent="0.25">
      <c r="A6" s="1">
        <v>1</v>
      </c>
      <c r="B6" s="1" t="s">
        <v>63</v>
      </c>
      <c r="C6" s="2">
        <v>1</v>
      </c>
      <c r="D6" s="2" t="s">
        <v>64</v>
      </c>
      <c r="E6" s="103">
        <v>3</v>
      </c>
      <c r="F6" s="103">
        <v>3</v>
      </c>
      <c r="G6" s="103">
        <v>2</v>
      </c>
      <c r="H6" s="103">
        <v>3</v>
      </c>
      <c r="I6" s="103">
        <v>3</v>
      </c>
      <c r="J6" s="103">
        <v>2</v>
      </c>
      <c r="K6" s="103">
        <v>0</v>
      </c>
      <c r="L6" s="103">
        <v>1</v>
      </c>
      <c r="M6" s="103">
        <v>1</v>
      </c>
      <c r="N6" s="103">
        <v>1</v>
      </c>
      <c r="O6" s="103">
        <v>3</v>
      </c>
      <c r="P6" s="103">
        <v>0</v>
      </c>
      <c r="Q6" s="103">
        <v>1</v>
      </c>
      <c r="R6" s="103">
        <v>1</v>
      </c>
      <c r="S6" s="103">
        <v>2</v>
      </c>
      <c r="T6" s="103">
        <v>1</v>
      </c>
      <c r="U6" s="103">
        <v>2</v>
      </c>
      <c r="V6" s="103">
        <v>3</v>
      </c>
      <c r="W6" s="103">
        <v>2</v>
      </c>
      <c r="X6" s="103">
        <v>1</v>
      </c>
      <c r="Y6" s="103" t="s">
        <v>65</v>
      </c>
      <c r="Z6" s="103">
        <v>0</v>
      </c>
      <c r="AA6" s="103" t="s">
        <v>65</v>
      </c>
      <c r="AB6" s="103">
        <v>1</v>
      </c>
      <c r="AC6" s="103">
        <v>1</v>
      </c>
      <c r="AD6" s="103">
        <v>37</v>
      </c>
      <c r="AE6" s="103">
        <v>4</v>
      </c>
      <c r="AF6" s="6">
        <f>AD6/$AF$1*100</f>
        <v>72.549019607843135</v>
      </c>
    </row>
    <row r="7" spans="1:60" x14ac:dyDescent="0.25">
      <c r="A7" s="1">
        <v>2</v>
      </c>
      <c r="B7" s="1" t="s">
        <v>66</v>
      </c>
      <c r="C7" s="2">
        <v>2</v>
      </c>
      <c r="D7" s="2" t="s">
        <v>64</v>
      </c>
      <c r="E7" s="103">
        <v>4</v>
      </c>
      <c r="F7" s="103">
        <v>3</v>
      </c>
      <c r="G7" s="103">
        <v>2</v>
      </c>
      <c r="H7" s="103">
        <v>3</v>
      </c>
      <c r="I7" s="103">
        <v>3</v>
      </c>
      <c r="J7" s="103">
        <v>2</v>
      </c>
      <c r="K7" s="103">
        <v>0</v>
      </c>
      <c r="L7" s="103">
        <v>1</v>
      </c>
      <c r="M7" s="103">
        <v>1</v>
      </c>
      <c r="N7" s="103">
        <v>2</v>
      </c>
      <c r="O7" s="103">
        <v>3</v>
      </c>
      <c r="P7" s="103" t="s">
        <v>65</v>
      </c>
      <c r="Q7" s="103">
        <v>1</v>
      </c>
      <c r="R7" s="103">
        <v>1</v>
      </c>
      <c r="S7" s="103">
        <v>2</v>
      </c>
      <c r="T7" s="103">
        <v>1</v>
      </c>
      <c r="U7" s="103">
        <v>2</v>
      </c>
      <c r="V7" s="103">
        <v>3</v>
      </c>
      <c r="W7" s="103">
        <v>2</v>
      </c>
      <c r="X7" s="103" t="s">
        <v>65</v>
      </c>
      <c r="Y7" s="103" t="s">
        <v>65</v>
      </c>
      <c r="Z7" s="103" t="s">
        <v>65</v>
      </c>
      <c r="AA7" s="103" t="s">
        <v>65</v>
      </c>
      <c r="AB7" s="103" t="s">
        <v>65</v>
      </c>
      <c r="AC7" s="103" t="s">
        <v>65</v>
      </c>
      <c r="AD7" s="103">
        <v>36</v>
      </c>
      <c r="AE7" s="103">
        <v>4</v>
      </c>
      <c r="AF7" s="6">
        <f t="shared" ref="AF7:AF38" si="21">AD7/$AF$1*100</f>
        <v>70.588235294117652</v>
      </c>
      <c r="AH7" s="67" t="s">
        <v>13</v>
      </c>
      <c r="AI7" s="14">
        <f>COUNTIF(AE6:AE38,"=2")</f>
        <v>2</v>
      </c>
      <c r="AJ7" s="15">
        <f>AI7/$AH$1*100</f>
        <v>6.0606060606060606</v>
      </c>
    </row>
    <row r="8" spans="1:60" x14ac:dyDescent="0.25">
      <c r="A8" s="1">
        <v>3</v>
      </c>
      <c r="B8" s="1" t="s">
        <v>67</v>
      </c>
      <c r="C8" s="2">
        <v>1</v>
      </c>
      <c r="D8" s="2" t="s">
        <v>64</v>
      </c>
      <c r="E8" s="103">
        <v>2</v>
      </c>
      <c r="F8" s="103">
        <v>2</v>
      </c>
      <c r="G8" s="103">
        <v>2</v>
      </c>
      <c r="H8" s="103">
        <v>3</v>
      </c>
      <c r="I8" s="103" t="s">
        <v>65</v>
      </c>
      <c r="J8" s="103" t="s">
        <v>65</v>
      </c>
      <c r="K8" s="103">
        <v>0</v>
      </c>
      <c r="L8" s="103">
        <v>1</v>
      </c>
      <c r="M8" s="103">
        <v>1</v>
      </c>
      <c r="N8" s="103">
        <v>2</v>
      </c>
      <c r="O8" s="103">
        <v>2</v>
      </c>
      <c r="P8" s="103" t="s">
        <v>65</v>
      </c>
      <c r="Q8" s="103">
        <v>1</v>
      </c>
      <c r="R8" s="103">
        <v>1</v>
      </c>
      <c r="S8" s="103">
        <v>2</v>
      </c>
      <c r="T8" s="103">
        <v>1</v>
      </c>
      <c r="U8" s="103">
        <v>0</v>
      </c>
      <c r="V8" s="103">
        <v>2</v>
      </c>
      <c r="W8" s="103">
        <v>1</v>
      </c>
      <c r="X8" s="103">
        <v>0</v>
      </c>
      <c r="Y8" s="103" t="s">
        <v>65</v>
      </c>
      <c r="Z8" s="103">
        <v>1</v>
      </c>
      <c r="AA8" s="103" t="s">
        <v>65</v>
      </c>
      <c r="AB8" s="103" t="s">
        <v>65</v>
      </c>
      <c r="AC8" s="103">
        <v>1</v>
      </c>
      <c r="AD8" s="103">
        <v>25</v>
      </c>
      <c r="AE8" s="103">
        <v>3</v>
      </c>
      <c r="AF8" s="6">
        <f t="shared" si="21"/>
        <v>49.019607843137251</v>
      </c>
      <c r="AH8" s="68" t="s">
        <v>14</v>
      </c>
      <c r="AI8" s="8">
        <f>COUNTIF(AE6:AE38,"=3")</f>
        <v>12</v>
      </c>
      <c r="AJ8" s="13">
        <f>AI8/$AH$1*100</f>
        <v>36.363636363636367</v>
      </c>
    </row>
    <row r="9" spans="1:60" x14ac:dyDescent="0.25">
      <c r="A9" s="1">
        <v>4</v>
      </c>
      <c r="B9" s="1" t="s">
        <v>68</v>
      </c>
      <c r="C9" s="2">
        <v>1</v>
      </c>
      <c r="D9" s="2" t="s">
        <v>64</v>
      </c>
      <c r="E9" s="103">
        <v>1</v>
      </c>
      <c r="F9" s="103">
        <v>2</v>
      </c>
      <c r="G9" s="103">
        <v>2</v>
      </c>
      <c r="H9" s="103">
        <v>3</v>
      </c>
      <c r="I9" s="103">
        <v>3</v>
      </c>
      <c r="J9" s="103">
        <v>2</v>
      </c>
      <c r="K9" s="103">
        <v>3</v>
      </c>
      <c r="L9" s="103">
        <v>1</v>
      </c>
      <c r="M9" s="103">
        <v>1</v>
      </c>
      <c r="N9" s="103">
        <v>2</v>
      </c>
      <c r="O9" s="103">
        <v>3</v>
      </c>
      <c r="P9" s="103">
        <v>1</v>
      </c>
      <c r="Q9" s="103">
        <v>1</v>
      </c>
      <c r="R9" s="103">
        <v>1</v>
      </c>
      <c r="S9" s="103">
        <v>2</v>
      </c>
      <c r="T9" s="103">
        <v>0</v>
      </c>
      <c r="U9" s="103">
        <v>1</v>
      </c>
      <c r="V9" s="103">
        <v>3</v>
      </c>
      <c r="W9" s="103">
        <v>2</v>
      </c>
      <c r="X9" s="103">
        <v>0</v>
      </c>
      <c r="Y9" s="103">
        <v>2</v>
      </c>
      <c r="Z9" s="103">
        <v>0</v>
      </c>
      <c r="AA9" s="103">
        <v>1</v>
      </c>
      <c r="AB9" s="103">
        <v>1</v>
      </c>
      <c r="AC9" s="103">
        <v>1</v>
      </c>
      <c r="AD9" s="103">
        <v>39</v>
      </c>
      <c r="AE9" s="103">
        <v>4</v>
      </c>
      <c r="AF9" s="6">
        <f t="shared" si="21"/>
        <v>76.470588235294116</v>
      </c>
      <c r="AH9" s="69" t="s">
        <v>15</v>
      </c>
      <c r="AI9" s="11">
        <f>COUNTIF(AE6:AE38,"=4")</f>
        <v>9</v>
      </c>
      <c r="AJ9" s="12">
        <f>AI9/$AH$1*100</f>
        <v>27.27272727272727</v>
      </c>
    </row>
    <row r="10" spans="1:60" x14ac:dyDescent="0.25">
      <c r="A10" s="1">
        <v>5</v>
      </c>
      <c r="B10" s="1" t="s">
        <v>69</v>
      </c>
      <c r="C10" s="2">
        <v>1</v>
      </c>
      <c r="D10" s="2" t="s">
        <v>64</v>
      </c>
      <c r="E10" s="103">
        <v>3</v>
      </c>
      <c r="F10" s="103">
        <v>3</v>
      </c>
      <c r="G10" s="103">
        <v>2</v>
      </c>
      <c r="H10" s="103">
        <v>3</v>
      </c>
      <c r="I10" s="103">
        <v>3</v>
      </c>
      <c r="J10" s="103">
        <v>3</v>
      </c>
      <c r="K10" s="103">
        <v>2</v>
      </c>
      <c r="L10" s="103">
        <v>1</v>
      </c>
      <c r="M10" s="103">
        <v>1</v>
      </c>
      <c r="N10" s="103">
        <v>1</v>
      </c>
      <c r="O10" s="103">
        <v>3</v>
      </c>
      <c r="P10" s="103">
        <v>2</v>
      </c>
      <c r="Q10" s="103">
        <v>1</v>
      </c>
      <c r="R10" s="103">
        <v>1</v>
      </c>
      <c r="S10" s="103">
        <v>2</v>
      </c>
      <c r="T10" s="103">
        <v>1</v>
      </c>
      <c r="U10" s="103">
        <v>2</v>
      </c>
      <c r="V10" s="103">
        <v>2</v>
      </c>
      <c r="W10" s="103">
        <v>2</v>
      </c>
      <c r="X10" s="103">
        <v>1</v>
      </c>
      <c r="Y10" s="103" t="s">
        <v>65</v>
      </c>
      <c r="Z10" s="103">
        <v>1</v>
      </c>
      <c r="AA10" s="103" t="s">
        <v>65</v>
      </c>
      <c r="AB10" s="103">
        <v>1</v>
      </c>
      <c r="AC10" s="103">
        <v>1</v>
      </c>
      <c r="AD10" s="103">
        <v>42</v>
      </c>
      <c r="AE10" s="103">
        <v>4</v>
      </c>
      <c r="AF10" s="6">
        <f t="shared" si="21"/>
        <v>82.35294117647058</v>
      </c>
      <c r="AH10" s="70" t="s">
        <v>16</v>
      </c>
      <c r="AI10" s="9">
        <f>COUNTIF(AE6:AE38,"=5")</f>
        <v>0</v>
      </c>
      <c r="AJ10" s="10">
        <f>AI10/$AH$1*100</f>
        <v>0</v>
      </c>
    </row>
    <row r="11" spans="1:60" x14ac:dyDescent="0.25">
      <c r="A11" s="1">
        <v>6</v>
      </c>
      <c r="B11" s="1" t="s">
        <v>70</v>
      </c>
      <c r="C11" s="2">
        <v>2</v>
      </c>
      <c r="D11" s="2" t="s">
        <v>64</v>
      </c>
      <c r="E11" s="103">
        <v>3</v>
      </c>
      <c r="F11" s="103">
        <v>3</v>
      </c>
      <c r="G11" s="103">
        <v>2</v>
      </c>
      <c r="H11" s="103">
        <v>3</v>
      </c>
      <c r="I11" s="103">
        <v>3</v>
      </c>
      <c r="J11" s="103">
        <v>3</v>
      </c>
      <c r="K11" s="103">
        <v>3</v>
      </c>
      <c r="L11" s="103">
        <v>1</v>
      </c>
      <c r="M11" s="103">
        <v>1</v>
      </c>
      <c r="N11" s="103">
        <v>2</v>
      </c>
      <c r="O11" s="103">
        <v>3</v>
      </c>
      <c r="P11" s="103">
        <v>2</v>
      </c>
      <c r="Q11" s="103">
        <v>1</v>
      </c>
      <c r="R11" s="103">
        <v>1</v>
      </c>
      <c r="S11" s="103">
        <v>2</v>
      </c>
      <c r="T11" s="103">
        <v>1</v>
      </c>
      <c r="U11" s="103">
        <v>2</v>
      </c>
      <c r="V11" s="103">
        <v>3</v>
      </c>
      <c r="W11" s="103">
        <v>2</v>
      </c>
      <c r="X11" s="103" t="s">
        <v>65</v>
      </c>
      <c r="Y11" s="103" t="s">
        <v>65</v>
      </c>
      <c r="Z11" s="103" t="s">
        <v>65</v>
      </c>
      <c r="AA11" s="103" t="s">
        <v>65</v>
      </c>
      <c r="AB11" s="103" t="s">
        <v>65</v>
      </c>
      <c r="AC11" s="103" t="s">
        <v>65</v>
      </c>
      <c r="AD11" s="103">
        <v>41</v>
      </c>
      <c r="AE11" s="103">
        <v>4</v>
      </c>
      <c r="AF11" s="6">
        <f t="shared" si="21"/>
        <v>80.392156862745097</v>
      </c>
    </row>
    <row r="12" spans="1:60" x14ac:dyDescent="0.25">
      <c r="A12" s="1">
        <v>7</v>
      </c>
      <c r="B12" s="1" t="s">
        <v>71</v>
      </c>
      <c r="C12" s="2">
        <v>1</v>
      </c>
      <c r="D12" s="2" t="s">
        <v>64</v>
      </c>
      <c r="E12" s="103">
        <v>3</v>
      </c>
      <c r="F12" s="103">
        <v>3</v>
      </c>
      <c r="G12" s="103">
        <v>1</v>
      </c>
      <c r="H12" s="103">
        <v>0</v>
      </c>
      <c r="I12" s="103">
        <v>0</v>
      </c>
      <c r="J12" s="103" t="s">
        <v>65</v>
      </c>
      <c r="K12" s="103">
        <v>0</v>
      </c>
      <c r="L12" s="103">
        <v>1</v>
      </c>
      <c r="M12" s="103" t="s">
        <v>65</v>
      </c>
      <c r="N12" s="103">
        <v>2</v>
      </c>
      <c r="O12" s="103">
        <v>2</v>
      </c>
      <c r="P12" s="103">
        <v>0</v>
      </c>
      <c r="Q12" s="103">
        <v>0</v>
      </c>
      <c r="R12" s="103" t="s">
        <v>65</v>
      </c>
      <c r="S12" s="103">
        <v>0</v>
      </c>
      <c r="T12" s="103">
        <v>0</v>
      </c>
      <c r="U12" s="103">
        <v>2</v>
      </c>
      <c r="V12" s="103">
        <v>3</v>
      </c>
      <c r="W12" s="103">
        <v>2</v>
      </c>
      <c r="X12" s="103" t="s">
        <v>65</v>
      </c>
      <c r="Y12" s="103" t="s">
        <v>65</v>
      </c>
      <c r="Z12" s="103" t="s">
        <v>65</v>
      </c>
      <c r="AA12" s="103" t="s">
        <v>65</v>
      </c>
      <c r="AB12" s="103">
        <v>2</v>
      </c>
      <c r="AC12" s="103">
        <v>1</v>
      </c>
      <c r="AD12" s="103">
        <v>22</v>
      </c>
      <c r="AE12" s="103">
        <v>2</v>
      </c>
      <c r="AF12" s="6">
        <f t="shared" si="21"/>
        <v>43.137254901960787</v>
      </c>
      <c r="AH12" s="75" t="s">
        <v>53</v>
      </c>
      <c r="AI12" s="75"/>
      <c r="AJ12" s="66">
        <f>COUNTIF(AF6:AF38,100)</f>
        <v>0</v>
      </c>
    </row>
    <row r="13" spans="1:60" x14ac:dyDescent="0.25">
      <c r="A13" s="1">
        <v>8</v>
      </c>
      <c r="B13" s="1" t="s">
        <v>72</v>
      </c>
      <c r="C13" s="2">
        <v>2</v>
      </c>
      <c r="D13" s="2" t="s">
        <v>64</v>
      </c>
      <c r="E13" s="103">
        <v>3</v>
      </c>
      <c r="F13" s="103">
        <v>3</v>
      </c>
      <c r="G13" s="103">
        <v>1</v>
      </c>
      <c r="H13" s="103" t="s">
        <v>65</v>
      </c>
      <c r="I13" s="103" t="s">
        <v>65</v>
      </c>
      <c r="J13" s="103" t="s">
        <v>65</v>
      </c>
      <c r="K13" s="103" t="s">
        <v>65</v>
      </c>
      <c r="L13" s="103" t="s">
        <v>65</v>
      </c>
      <c r="M13" s="103" t="s">
        <v>65</v>
      </c>
      <c r="N13" s="103">
        <v>2</v>
      </c>
      <c r="O13" s="103">
        <v>2</v>
      </c>
      <c r="P13" s="103">
        <v>0</v>
      </c>
      <c r="Q13" s="103">
        <v>0</v>
      </c>
      <c r="R13" s="103" t="s">
        <v>65</v>
      </c>
      <c r="S13" s="103">
        <v>0</v>
      </c>
      <c r="T13" s="103" t="s">
        <v>65</v>
      </c>
      <c r="U13" s="103" t="s">
        <v>65</v>
      </c>
      <c r="V13" s="103" t="s">
        <v>65</v>
      </c>
      <c r="W13" s="103">
        <v>2</v>
      </c>
      <c r="X13" s="103" t="s">
        <v>65</v>
      </c>
      <c r="Y13" s="103" t="s">
        <v>65</v>
      </c>
      <c r="Z13" s="103" t="s">
        <v>65</v>
      </c>
      <c r="AA13" s="103" t="s">
        <v>65</v>
      </c>
      <c r="AB13" s="103" t="s">
        <v>65</v>
      </c>
      <c r="AC13" s="103" t="s">
        <v>65</v>
      </c>
      <c r="AD13" s="103">
        <v>13</v>
      </c>
      <c r="AE13" s="103">
        <v>2</v>
      </c>
      <c r="AF13" s="6">
        <f t="shared" si="21"/>
        <v>25.490196078431371</v>
      </c>
      <c r="AH13" s="76" t="s">
        <v>17</v>
      </c>
      <c r="AI13" s="77"/>
      <c r="AJ13" s="7">
        <f>SUM(AI8:AI10)/$AH$1*100</f>
        <v>63.636363636363633</v>
      </c>
    </row>
    <row r="14" spans="1:60" x14ac:dyDescent="0.25">
      <c r="A14" s="1">
        <v>9</v>
      </c>
      <c r="B14" s="1" t="s">
        <v>73</v>
      </c>
      <c r="C14" s="2">
        <v>2</v>
      </c>
      <c r="D14" s="2" t="s">
        <v>64</v>
      </c>
      <c r="E14" s="103">
        <v>3</v>
      </c>
      <c r="F14" s="103">
        <v>3</v>
      </c>
      <c r="G14" s="103">
        <v>1</v>
      </c>
      <c r="H14" s="103">
        <v>3</v>
      </c>
      <c r="I14" s="103" t="s">
        <v>65</v>
      </c>
      <c r="J14" s="103">
        <v>0</v>
      </c>
      <c r="K14" s="103">
        <v>0</v>
      </c>
      <c r="L14" s="103">
        <v>1</v>
      </c>
      <c r="M14" s="103">
        <v>1</v>
      </c>
      <c r="N14" s="103">
        <v>2</v>
      </c>
      <c r="O14" s="103">
        <v>3</v>
      </c>
      <c r="P14" s="103">
        <v>0</v>
      </c>
      <c r="Q14" s="103">
        <v>1</v>
      </c>
      <c r="R14" s="103">
        <v>1</v>
      </c>
      <c r="S14" s="103">
        <v>2</v>
      </c>
      <c r="T14" s="103" t="s">
        <v>65</v>
      </c>
      <c r="U14" s="103">
        <v>1</v>
      </c>
      <c r="V14" s="103">
        <v>3</v>
      </c>
      <c r="W14" s="103">
        <v>1</v>
      </c>
      <c r="X14" s="103">
        <v>1</v>
      </c>
      <c r="Y14" s="103" t="s">
        <v>65</v>
      </c>
      <c r="Z14" s="103">
        <v>0</v>
      </c>
      <c r="AA14" s="103" t="s">
        <v>65</v>
      </c>
      <c r="AB14" s="103" t="s">
        <v>65</v>
      </c>
      <c r="AC14" s="103" t="s">
        <v>65</v>
      </c>
      <c r="AD14" s="103">
        <v>27</v>
      </c>
      <c r="AE14" s="103">
        <v>3</v>
      </c>
      <c r="AF14" s="6">
        <f t="shared" si="21"/>
        <v>52.941176470588239</v>
      </c>
      <c r="AH14" s="76" t="s">
        <v>31</v>
      </c>
      <c r="AI14" s="77"/>
      <c r="AJ14" s="7">
        <f>SUM(AI9:AI10)/$AH$1*100</f>
        <v>27.27272727272727</v>
      </c>
    </row>
    <row r="15" spans="1:60" x14ac:dyDescent="0.25">
      <c r="A15" s="1">
        <v>10</v>
      </c>
      <c r="B15" s="1" t="s">
        <v>74</v>
      </c>
      <c r="C15" s="2">
        <v>2</v>
      </c>
      <c r="D15" s="2" t="s">
        <v>64</v>
      </c>
      <c r="E15" s="103">
        <v>2</v>
      </c>
      <c r="F15" s="103">
        <v>3</v>
      </c>
      <c r="G15" s="103">
        <v>2</v>
      </c>
      <c r="H15" s="103">
        <v>3</v>
      </c>
      <c r="I15" s="103">
        <v>2</v>
      </c>
      <c r="J15" s="103">
        <v>2</v>
      </c>
      <c r="K15" s="103">
        <v>3</v>
      </c>
      <c r="L15" s="103">
        <v>1</v>
      </c>
      <c r="M15" s="103" t="s">
        <v>65</v>
      </c>
      <c r="N15" s="103">
        <v>2</v>
      </c>
      <c r="O15" s="103">
        <v>2</v>
      </c>
      <c r="P15" s="103">
        <v>0</v>
      </c>
      <c r="Q15" s="103">
        <v>1</v>
      </c>
      <c r="R15" s="103">
        <v>1</v>
      </c>
      <c r="S15" s="103">
        <v>2</v>
      </c>
      <c r="T15" s="103">
        <v>1</v>
      </c>
      <c r="U15" s="103">
        <v>1</v>
      </c>
      <c r="V15" s="103">
        <v>2</v>
      </c>
      <c r="W15" s="103" t="s">
        <v>65</v>
      </c>
      <c r="X15" s="103">
        <v>1</v>
      </c>
      <c r="Y15" s="103">
        <v>0</v>
      </c>
      <c r="Z15" s="103">
        <v>0</v>
      </c>
      <c r="AA15" s="103" t="s">
        <v>65</v>
      </c>
      <c r="AB15" s="103">
        <v>1</v>
      </c>
      <c r="AC15" s="103">
        <v>1</v>
      </c>
      <c r="AD15" s="103">
        <v>33</v>
      </c>
      <c r="AE15" s="103">
        <v>3</v>
      </c>
      <c r="AF15" s="6">
        <f t="shared" si="21"/>
        <v>64.705882352941174</v>
      </c>
      <c r="AH15" s="76" t="s">
        <v>28</v>
      </c>
      <c r="AI15" s="77"/>
      <c r="AJ15" s="7">
        <f>AVERAGE(AD6:AD38)</f>
        <v>30.782608695652176</v>
      </c>
    </row>
    <row r="16" spans="1:60" x14ac:dyDescent="0.25">
      <c r="A16" s="1">
        <v>11</v>
      </c>
      <c r="B16" s="1" t="s">
        <v>75</v>
      </c>
      <c r="C16" s="2">
        <v>2</v>
      </c>
      <c r="D16" s="2" t="s">
        <v>64</v>
      </c>
      <c r="E16" s="103">
        <v>3</v>
      </c>
      <c r="F16" s="103">
        <v>3</v>
      </c>
      <c r="G16" s="103">
        <v>2</v>
      </c>
      <c r="H16" s="103">
        <v>3</v>
      </c>
      <c r="I16" s="103" t="s">
        <v>65</v>
      </c>
      <c r="J16" s="103">
        <v>3</v>
      </c>
      <c r="K16" s="103">
        <v>2</v>
      </c>
      <c r="L16" s="103">
        <v>1</v>
      </c>
      <c r="M16" s="103" t="s">
        <v>65</v>
      </c>
      <c r="N16" s="103">
        <v>2</v>
      </c>
      <c r="O16" s="103">
        <v>2</v>
      </c>
      <c r="P16" s="103">
        <v>0</v>
      </c>
      <c r="Q16" s="103">
        <v>1</v>
      </c>
      <c r="R16" s="103">
        <v>1</v>
      </c>
      <c r="S16" s="103">
        <v>2</v>
      </c>
      <c r="T16" s="103" t="s">
        <v>65</v>
      </c>
      <c r="U16" s="103">
        <v>1</v>
      </c>
      <c r="V16" s="103">
        <v>3</v>
      </c>
      <c r="W16" s="103">
        <v>2</v>
      </c>
      <c r="X16" s="103" t="s">
        <v>65</v>
      </c>
      <c r="Y16" s="103" t="s">
        <v>65</v>
      </c>
      <c r="Z16" s="103" t="s">
        <v>65</v>
      </c>
      <c r="AA16" s="103" t="s">
        <v>65</v>
      </c>
      <c r="AB16" s="103" t="s">
        <v>65</v>
      </c>
      <c r="AC16" s="103" t="s">
        <v>65</v>
      </c>
      <c r="AD16" s="103">
        <v>31</v>
      </c>
      <c r="AE16" s="103">
        <v>3</v>
      </c>
      <c r="AF16" s="6">
        <f t="shared" si="21"/>
        <v>60.784313725490193</v>
      </c>
      <c r="AH16" s="76" t="s">
        <v>18</v>
      </c>
      <c r="AI16" s="77"/>
      <c r="AJ16" s="7">
        <f>AVERAGE(AE6:AE38)</f>
        <v>3.3043478260869565</v>
      </c>
    </row>
    <row r="17" spans="1:37" x14ac:dyDescent="0.25">
      <c r="A17" s="1">
        <v>12</v>
      </c>
      <c r="B17" s="1" t="s">
        <v>76</v>
      </c>
      <c r="C17" s="2">
        <v>1</v>
      </c>
      <c r="D17" s="2" t="s">
        <v>64</v>
      </c>
      <c r="E17" s="103">
        <v>1</v>
      </c>
      <c r="F17" s="103">
        <v>3</v>
      </c>
      <c r="G17" s="103">
        <v>2</v>
      </c>
      <c r="H17" s="103">
        <v>3</v>
      </c>
      <c r="I17" s="103">
        <v>3</v>
      </c>
      <c r="J17" s="103">
        <v>2</v>
      </c>
      <c r="K17" s="103" t="s">
        <v>65</v>
      </c>
      <c r="L17" s="103">
        <v>1</v>
      </c>
      <c r="M17" s="103" t="s">
        <v>65</v>
      </c>
      <c r="N17" s="103">
        <v>2</v>
      </c>
      <c r="O17" s="103">
        <v>3</v>
      </c>
      <c r="P17" s="103">
        <v>0</v>
      </c>
      <c r="Q17" s="103">
        <v>1</v>
      </c>
      <c r="R17" s="103" t="s">
        <v>65</v>
      </c>
      <c r="S17" s="103">
        <v>2</v>
      </c>
      <c r="T17" s="103" t="s">
        <v>65</v>
      </c>
      <c r="U17" s="103">
        <v>1</v>
      </c>
      <c r="V17" s="103" t="s">
        <v>65</v>
      </c>
      <c r="W17" s="103" t="s">
        <v>65</v>
      </c>
      <c r="X17" s="103" t="s">
        <v>65</v>
      </c>
      <c r="Y17" s="103" t="s">
        <v>65</v>
      </c>
      <c r="Z17" s="103">
        <v>0</v>
      </c>
      <c r="AA17" s="103" t="s">
        <v>65</v>
      </c>
      <c r="AB17" s="103">
        <v>2</v>
      </c>
      <c r="AC17" s="103" t="s">
        <v>65</v>
      </c>
      <c r="AD17" s="103">
        <v>26</v>
      </c>
      <c r="AE17" s="103">
        <v>3</v>
      </c>
      <c r="AF17" s="6">
        <f t="shared" si="21"/>
        <v>50.980392156862742</v>
      </c>
      <c r="AH17" s="76" t="s">
        <v>54</v>
      </c>
      <c r="AI17" s="77"/>
      <c r="AJ17" s="7">
        <f>AVERAGE(AF6:AF38)</f>
        <v>42.067736185383239</v>
      </c>
    </row>
    <row r="18" spans="1:37" x14ac:dyDescent="0.25">
      <c r="A18" s="1">
        <v>13</v>
      </c>
      <c r="B18" s="1" t="s">
        <v>77</v>
      </c>
      <c r="C18" s="2">
        <v>1</v>
      </c>
      <c r="D18" s="2" t="s">
        <v>64</v>
      </c>
      <c r="E18" s="103">
        <v>2</v>
      </c>
      <c r="F18" s="103">
        <v>3</v>
      </c>
      <c r="G18" s="103">
        <v>1</v>
      </c>
      <c r="H18" s="103">
        <v>1</v>
      </c>
      <c r="I18" s="103">
        <v>3</v>
      </c>
      <c r="J18" s="103">
        <v>0</v>
      </c>
      <c r="K18" s="103">
        <v>1</v>
      </c>
      <c r="L18" s="103">
        <v>1</v>
      </c>
      <c r="M18" s="103" t="s">
        <v>65</v>
      </c>
      <c r="N18" s="103">
        <v>2</v>
      </c>
      <c r="O18" s="103">
        <v>3</v>
      </c>
      <c r="P18" s="103">
        <v>0</v>
      </c>
      <c r="Q18" s="103">
        <v>1</v>
      </c>
      <c r="R18" s="103">
        <v>1</v>
      </c>
      <c r="S18" s="103">
        <v>2</v>
      </c>
      <c r="T18" s="103">
        <v>1</v>
      </c>
      <c r="U18" s="103">
        <v>2</v>
      </c>
      <c r="V18" s="103">
        <v>2</v>
      </c>
      <c r="W18" s="103">
        <v>2</v>
      </c>
      <c r="X18" s="103">
        <v>1</v>
      </c>
      <c r="Y18" s="103" t="s">
        <v>65</v>
      </c>
      <c r="Z18" s="103">
        <v>1</v>
      </c>
      <c r="AA18" s="103" t="s">
        <v>65</v>
      </c>
      <c r="AB18" s="103">
        <v>1</v>
      </c>
      <c r="AC18" s="103" t="s">
        <v>65</v>
      </c>
      <c r="AD18" s="103">
        <v>31</v>
      </c>
      <c r="AE18" s="103">
        <v>3</v>
      </c>
      <c r="AF18" s="6">
        <f t="shared" si="21"/>
        <v>60.784313725490193</v>
      </c>
    </row>
    <row r="19" spans="1:37" x14ac:dyDescent="0.25">
      <c r="A19" s="1">
        <v>14</v>
      </c>
      <c r="B19" s="1" t="s">
        <v>78</v>
      </c>
      <c r="C19" s="2">
        <v>1</v>
      </c>
      <c r="D19" s="2" t="s">
        <v>64</v>
      </c>
      <c r="E19" s="103">
        <v>3</v>
      </c>
      <c r="F19" s="103">
        <v>3</v>
      </c>
      <c r="G19" s="103">
        <v>2</v>
      </c>
      <c r="H19" s="103">
        <v>3</v>
      </c>
      <c r="I19" s="103">
        <v>3</v>
      </c>
      <c r="J19" s="103">
        <v>0</v>
      </c>
      <c r="K19" s="103">
        <v>0</v>
      </c>
      <c r="L19" s="103">
        <v>1</v>
      </c>
      <c r="M19" s="103" t="s">
        <v>65</v>
      </c>
      <c r="N19" s="103">
        <v>2</v>
      </c>
      <c r="O19" s="103">
        <v>3</v>
      </c>
      <c r="P19" s="103">
        <v>1</v>
      </c>
      <c r="Q19" s="103">
        <v>1</v>
      </c>
      <c r="R19" s="103">
        <v>1</v>
      </c>
      <c r="S19" s="103">
        <v>1</v>
      </c>
      <c r="T19" s="103">
        <v>1</v>
      </c>
      <c r="U19" s="103" t="s">
        <v>65</v>
      </c>
      <c r="V19" s="103" t="s">
        <v>65</v>
      </c>
      <c r="W19" s="103" t="s">
        <v>65</v>
      </c>
      <c r="X19" s="103" t="s">
        <v>65</v>
      </c>
      <c r="Y19" s="103" t="s">
        <v>65</v>
      </c>
      <c r="Z19" s="103" t="s">
        <v>65</v>
      </c>
      <c r="AA19" s="103" t="s">
        <v>65</v>
      </c>
      <c r="AB19" s="103" t="s">
        <v>65</v>
      </c>
      <c r="AC19" s="103" t="s">
        <v>65</v>
      </c>
      <c r="AD19" s="103">
        <v>25</v>
      </c>
      <c r="AE19" s="103">
        <v>3</v>
      </c>
      <c r="AF19" s="6">
        <f t="shared" si="21"/>
        <v>49.019607843137251</v>
      </c>
      <c r="AH19" s="87" t="s">
        <v>52</v>
      </c>
      <c r="AI19" s="88"/>
      <c r="AJ19" s="65" t="s">
        <v>51</v>
      </c>
      <c r="AK19" s="65" t="s">
        <v>50</v>
      </c>
    </row>
    <row r="20" spans="1:37" x14ac:dyDescent="0.25">
      <c r="A20" s="1">
        <v>15</v>
      </c>
      <c r="B20" s="1" t="s">
        <v>79</v>
      </c>
      <c r="C20" s="2">
        <v>2</v>
      </c>
      <c r="D20" s="2" t="s">
        <v>64</v>
      </c>
      <c r="E20" s="103">
        <v>4</v>
      </c>
      <c r="F20" s="103">
        <v>3</v>
      </c>
      <c r="G20" s="103">
        <v>2</v>
      </c>
      <c r="H20" s="103">
        <v>3</v>
      </c>
      <c r="I20" s="103">
        <v>3</v>
      </c>
      <c r="J20" s="103">
        <v>0</v>
      </c>
      <c r="K20" s="103">
        <v>1</v>
      </c>
      <c r="L20" s="103">
        <v>0</v>
      </c>
      <c r="M20" s="103" t="s">
        <v>65</v>
      </c>
      <c r="N20" s="103">
        <v>2</v>
      </c>
      <c r="O20" s="103">
        <v>3</v>
      </c>
      <c r="P20" s="103">
        <v>1</v>
      </c>
      <c r="Q20" s="103">
        <v>1</v>
      </c>
      <c r="R20" s="103" t="s">
        <v>65</v>
      </c>
      <c r="S20" s="103">
        <v>2</v>
      </c>
      <c r="T20" s="103" t="s">
        <v>65</v>
      </c>
      <c r="U20" s="103">
        <v>2</v>
      </c>
      <c r="V20" s="103">
        <v>3</v>
      </c>
      <c r="W20" s="103">
        <v>2</v>
      </c>
      <c r="X20" s="103">
        <v>1</v>
      </c>
      <c r="Y20" s="103" t="s">
        <v>65</v>
      </c>
      <c r="Z20" s="103">
        <v>1</v>
      </c>
      <c r="AA20" s="103">
        <v>0</v>
      </c>
      <c r="AB20" s="103">
        <v>2</v>
      </c>
      <c r="AC20" s="103" t="s">
        <v>65</v>
      </c>
      <c r="AD20" s="103">
        <v>36</v>
      </c>
      <c r="AE20" s="103">
        <v>4</v>
      </c>
      <c r="AF20" s="6">
        <f t="shared" si="21"/>
        <v>70.588235294117652</v>
      </c>
      <c r="AH20" s="91" t="s">
        <v>45</v>
      </c>
      <c r="AI20" s="92"/>
      <c r="AJ20" s="71">
        <f>COUNTIF(AF6:AF38,"&gt;=85")</f>
        <v>0</v>
      </c>
      <c r="AK20" s="71">
        <f>AJ20/AH1*100</f>
        <v>0</v>
      </c>
    </row>
    <row r="21" spans="1:37" x14ac:dyDescent="0.25">
      <c r="A21" s="1">
        <v>16</v>
      </c>
      <c r="B21" s="1" t="s">
        <v>80</v>
      </c>
      <c r="C21" s="2">
        <v>2</v>
      </c>
      <c r="D21" s="2" t="s">
        <v>64</v>
      </c>
      <c r="E21" s="103">
        <v>2</v>
      </c>
      <c r="F21" s="103">
        <v>2</v>
      </c>
      <c r="G21" s="103">
        <v>2</v>
      </c>
      <c r="H21" s="103">
        <v>3</v>
      </c>
      <c r="I21" s="103">
        <v>3</v>
      </c>
      <c r="J21" s="103">
        <v>3</v>
      </c>
      <c r="K21" s="103">
        <v>3</v>
      </c>
      <c r="L21" s="103">
        <v>1</v>
      </c>
      <c r="M21" s="103">
        <v>1</v>
      </c>
      <c r="N21" s="103">
        <v>2</v>
      </c>
      <c r="O21" s="103">
        <v>2</v>
      </c>
      <c r="P21" s="103">
        <v>1</v>
      </c>
      <c r="Q21" s="103">
        <v>1</v>
      </c>
      <c r="R21" s="103">
        <v>1</v>
      </c>
      <c r="S21" s="103">
        <v>2</v>
      </c>
      <c r="T21" s="103" t="s">
        <v>65</v>
      </c>
      <c r="U21" s="103">
        <v>1</v>
      </c>
      <c r="V21" s="103">
        <v>1</v>
      </c>
      <c r="W21" s="103">
        <v>1</v>
      </c>
      <c r="X21" s="103">
        <v>1</v>
      </c>
      <c r="Y21" s="103" t="s">
        <v>65</v>
      </c>
      <c r="Z21" s="103">
        <v>1</v>
      </c>
      <c r="AA21" s="103" t="s">
        <v>65</v>
      </c>
      <c r="AB21" s="103" t="s">
        <v>65</v>
      </c>
      <c r="AC21" s="103" t="s">
        <v>65</v>
      </c>
      <c r="AD21" s="103">
        <v>34</v>
      </c>
      <c r="AE21" s="103">
        <v>3</v>
      </c>
      <c r="AF21" s="6">
        <f t="shared" si="21"/>
        <v>66.666666666666657</v>
      </c>
      <c r="AH21" s="91" t="s">
        <v>46</v>
      </c>
      <c r="AI21" s="93"/>
      <c r="AJ21" s="71">
        <f>COUNTIF(AF6:AF38,"&gt;=75")-AJ20</f>
        <v>3</v>
      </c>
      <c r="AK21" s="71">
        <f>AJ21/AH1*100</f>
        <v>9.0909090909090917</v>
      </c>
    </row>
    <row r="22" spans="1:37" x14ac:dyDescent="0.25">
      <c r="A22" s="1">
        <v>17</v>
      </c>
      <c r="B22" s="1" t="s">
        <v>81</v>
      </c>
      <c r="C22" s="2">
        <v>2</v>
      </c>
      <c r="D22" s="2" t="s">
        <v>64</v>
      </c>
      <c r="E22" s="103">
        <v>3</v>
      </c>
      <c r="F22" s="103">
        <v>3</v>
      </c>
      <c r="G22" s="103">
        <v>2</v>
      </c>
      <c r="H22" s="103">
        <v>3</v>
      </c>
      <c r="I22" s="103" t="s">
        <v>65</v>
      </c>
      <c r="J22" s="103">
        <v>0</v>
      </c>
      <c r="K22" s="103">
        <v>3</v>
      </c>
      <c r="L22" s="103">
        <v>0</v>
      </c>
      <c r="M22" s="103" t="s">
        <v>65</v>
      </c>
      <c r="N22" s="103">
        <v>2</v>
      </c>
      <c r="O22" s="103">
        <v>3</v>
      </c>
      <c r="P22" s="103">
        <v>0</v>
      </c>
      <c r="Q22" s="103">
        <v>1</v>
      </c>
      <c r="R22" s="103">
        <v>1</v>
      </c>
      <c r="S22" s="103">
        <v>0</v>
      </c>
      <c r="T22" s="103" t="s">
        <v>65</v>
      </c>
      <c r="U22" s="103">
        <v>1</v>
      </c>
      <c r="V22" s="103">
        <v>2</v>
      </c>
      <c r="W22" s="103">
        <v>2</v>
      </c>
      <c r="X22" s="103" t="s">
        <v>65</v>
      </c>
      <c r="Y22" s="103" t="s">
        <v>65</v>
      </c>
      <c r="Z22" s="103" t="s">
        <v>65</v>
      </c>
      <c r="AA22" s="103" t="s">
        <v>65</v>
      </c>
      <c r="AB22" s="103" t="s">
        <v>65</v>
      </c>
      <c r="AC22" s="103" t="s">
        <v>65</v>
      </c>
      <c r="AD22" s="103">
        <v>26</v>
      </c>
      <c r="AE22" s="103">
        <v>3</v>
      </c>
      <c r="AF22" s="6">
        <f t="shared" si="21"/>
        <v>50.980392156862742</v>
      </c>
      <c r="AH22" s="91" t="s">
        <v>47</v>
      </c>
      <c r="AI22" s="92"/>
      <c r="AJ22" s="71">
        <f>COUNTIF(AF6:AF38,"&gt;=65")-AJ21-AJ20</f>
        <v>7</v>
      </c>
      <c r="AK22" s="71">
        <f>AJ22/AH1*100</f>
        <v>21.212121212121211</v>
      </c>
    </row>
    <row r="23" spans="1:37" x14ac:dyDescent="0.25">
      <c r="A23" s="1">
        <v>18</v>
      </c>
      <c r="B23" s="1" t="s">
        <v>82</v>
      </c>
      <c r="C23" s="2">
        <v>2</v>
      </c>
      <c r="D23" s="2" t="s">
        <v>64</v>
      </c>
      <c r="E23" s="103">
        <v>3</v>
      </c>
      <c r="F23" s="103">
        <v>3</v>
      </c>
      <c r="G23" s="103">
        <v>1</v>
      </c>
      <c r="H23" s="103" t="s">
        <v>65</v>
      </c>
      <c r="I23" s="103" t="s">
        <v>65</v>
      </c>
      <c r="J23" s="103" t="s">
        <v>65</v>
      </c>
      <c r="K23" s="103" t="s">
        <v>65</v>
      </c>
      <c r="L23" s="103">
        <v>0</v>
      </c>
      <c r="M23" s="103" t="s">
        <v>65</v>
      </c>
      <c r="N23" s="103">
        <v>2</v>
      </c>
      <c r="O23" s="103">
        <v>3</v>
      </c>
      <c r="P23" s="103">
        <v>2</v>
      </c>
      <c r="Q23" s="103">
        <v>0</v>
      </c>
      <c r="R23" s="103" t="s">
        <v>65</v>
      </c>
      <c r="S23" s="103">
        <v>1</v>
      </c>
      <c r="T23" s="103" t="s">
        <v>65</v>
      </c>
      <c r="U23" s="103">
        <v>2</v>
      </c>
      <c r="V23" s="103">
        <v>3</v>
      </c>
      <c r="W23" s="103">
        <v>2</v>
      </c>
      <c r="X23" s="103">
        <v>1</v>
      </c>
      <c r="Y23" s="103" t="s">
        <v>65</v>
      </c>
      <c r="Z23" s="103">
        <v>1</v>
      </c>
      <c r="AA23" s="103">
        <v>1</v>
      </c>
      <c r="AB23" s="103" t="s">
        <v>65</v>
      </c>
      <c r="AC23" s="103" t="s">
        <v>65</v>
      </c>
      <c r="AD23" s="103">
        <v>25</v>
      </c>
      <c r="AE23" s="103">
        <v>3</v>
      </c>
      <c r="AF23" s="6">
        <f t="shared" si="21"/>
        <v>49.019607843137251</v>
      </c>
      <c r="AH23" s="91" t="s">
        <v>48</v>
      </c>
      <c r="AI23" s="92"/>
      <c r="AJ23" s="71">
        <f>COUNTIF(AF6:AF38,"&gt;=50")-AJ22-AJ21-AJ20</f>
        <v>6</v>
      </c>
      <c r="AK23" s="71">
        <f>AJ23/AH1*100</f>
        <v>18.181818181818183</v>
      </c>
    </row>
    <row r="24" spans="1:37" x14ac:dyDescent="0.25">
      <c r="A24" s="1">
        <v>19</v>
      </c>
      <c r="B24" s="1" t="s">
        <v>83</v>
      </c>
      <c r="C24" s="2">
        <v>1</v>
      </c>
      <c r="D24" s="2" t="s">
        <v>64</v>
      </c>
      <c r="E24" s="103">
        <v>2</v>
      </c>
      <c r="F24" s="103">
        <v>3</v>
      </c>
      <c r="G24" s="103">
        <v>2</v>
      </c>
      <c r="H24" s="103">
        <v>3</v>
      </c>
      <c r="I24" s="103">
        <v>3</v>
      </c>
      <c r="J24" s="103">
        <v>3</v>
      </c>
      <c r="K24" s="103">
        <v>2</v>
      </c>
      <c r="L24" s="103" t="s">
        <v>65</v>
      </c>
      <c r="M24" s="103" t="s">
        <v>65</v>
      </c>
      <c r="N24" s="103">
        <v>2</v>
      </c>
      <c r="O24" s="103">
        <v>3</v>
      </c>
      <c r="P24" s="103" t="s">
        <v>65</v>
      </c>
      <c r="Q24" s="103">
        <v>1</v>
      </c>
      <c r="R24" s="103">
        <v>1</v>
      </c>
      <c r="S24" s="103">
        <v>2</v>
      </c>
      <c r="T24" s="103" t="s">
        <v>65</v>
      </c>
      <c r="U24" s="103">
        <v>2</v>
      </c>
      <c r="V24" s="103">
        <v>3</v>
      </c>
      <c r="W24" s="103">
        <v>2</v>
      </c>
      <c r="X24" s="103">
        <v>1</v>
      </c>
      <c r="Y24" s="103" t="s">
        <v>65</v>
      </c>
      <c r="Z24" s="103">
        <v>1</v>
      </c>
      <c r="AA24" s="103" t="s">
        <v>65</v>
      </c>
      <c r="AB24" s="103" t="s">
        <v>65</v>
      </c>
      <c r="AC24" s="103" t="s">
        <v>65</v>
      </c>
      <c r="AD24" s="103">
        <v>36</v>
      </c>
      <c r="AE24" s="103">
        <v>4</v>
      </c>
      <c r="AF24" s="6">
        <f t="shared" si="21"/>
        <v>70.588235294117652</v>
      </c>
      <c r="AH24" s="91" t="s">
        <v>49</v>
      </c>
      <c r="AI24" s="92"/>
      <c r="AJ24" s="71">
        <f>COUNTIF(AF6:AF38,"&lt;50")</f>
        <v>17</v>
      </c>
      <c r="AK24" s="71">
        <f>AJ24/AH1*100</f>
        <v>51.515151515151516</v>
      </c>
    </row>
    <row r="25" spans="1:37" x14ac:dyDescent="0.25">
      <c r="A25" s="1">
        <v>20</v>
      </c>
      <c r="B25" s="1" t="s">
        <v>84</v>
      </c>
      <c r="C25" s="2">
        <v>1</v>
      </c>
      <c r="D25" s="2" t="s">
        <v>64</v>
      </c>
      <c r="E25" s="103">
        <v>4</v>
      </c>
      <c r="F25" s="103">
        <v>3</v>
      </c>
      <c r="G25" s="103">
        <v>2</v>
      </c>
      <c r="H25" s="103">
        <v>3</v>
      </c>
      <c r="I25" s="103">
        <v>3</v>
      </c>
      <c r="J25" s="103">
        <v>2</v>
      </c>
      <c r="K25" s="103">
        <v>3</v>
      </c>
      <c r="L25" s="103">
        <v>1</v>
      </c>
      <c r="M25" s="103" t="s">
        <v>65</v>
      </c>
      <c r="N25" s="103">
        <v>2</v>
      </c>
      <c r="O25" s="103">
        <v>3</v>
      </c>
      <c r="P25" s="103">
        <v>1</v>
      </c>
      <c r="Q25" s="103">
        <v>1</v>
      </c>
      <c r="R25" s="103" t="s">
        <v>65</v>
      </c>
      <c r="S25" s="103">
        <v>2</v>
      </c>
      <c r="T25" s="103">
        <v>1</v>
      </c>
      <c r="U25" s="103">
        <v>1</v>
      </c>
      <c r="V25" s="103">
        <v>1</v>
      </c>
      <c r="W25" s="103">
        <v>1</v>
      </c>
      <c r="X25" s="103">
        <v>1</v>
      </c>
      <c r="Y25" s="103" t="s">
        <v>65</v>
      </c>
      <c r="Z25" s="103" t="s">
        <v>65</v>
      </c>
      <c r="AA25" s="103" t="s">
        <v>65</v>
      </c>
      <c r="AB25" s="103" t="s">
        <v>65</v>
      </c>
      <c r="AC25" s="103" t="s">
        <v>65</v>
      </c>
      <c r="AD25" s="103">
        <v>35</v>
      </c>
      <c r="AE25" s="103">
        <v>4</v>
      </c>
      <c r="AF25" s="6">
        <f t="shared" si="21"/>
        <v>68.627450980392155</v>
      </c>
    </row>
    <row r="26" spans="1:37" x14ac:dyDescent="0.25">
      <c r="A26" s="1">
        <v>21</v>
      </c>
      <c r="B26" s="1" t="s">
        <v>85</v>
      </c>
      <c r="C26" s="2">
        <v>2</v>
      </c>
      <c r="D26" s="2" t="s">
        <v>64</v>
      </c>
      <c r="E26" s="103">
        <v>2</v>
      </c>
      <c r="F26" s="103">
        <v>3</v>
      </c>
      <c r="G26" s="103">
        <v>2</v>
      </c>
      <c r="H26" s="103">
        <v>3</v>
      </c>
      <c r="I26" s="103">
        <v>0</v>
      </c>
      <c r="J26" s="103">
        <v>2</v>
      </c>
      <c r="K26" s="103">
        <v>0</v>
      </c>
      <c r="L26" s="103">
        <v>1</v>
      </c>
      <c r="M26" s="103">
        <v>1</v>
      </c>
      <c r="N26" s="103">
        <v>2</v>
      </c>
      <c r="O26" s="103">
        <v>0</v>
      </c>
      <c r="P26" s="103">
        <v>0</v>
      </c>
      <c r="Q26" s="103">
        <v>1</v>
      </c>
      <c r="R26" s="103">
        <v>1</v>
      </c>
      <c r="S26" s="103">
        <v>2</v>
      </c>
      <c r="T26" s="103" t="s">
        <v>65</v>
      </c>
      <c r="U26" s="103">
        <v>1</v>
      </c>
      <c r="V26" s="103">
        <v>2</v>
      </c>
      <c r="W26" s="103">
        <v>2</v>
      </c>
      <c r="X26" s="103">
        <v>0</v>
      </c>
      <c r="Y26" s="103" t="s">
        <v>65</v>
      </c>
      <c r="Z26" s="103">
        <v>0</v>
      </c>
      <c r="AA26" s="103" t="s">
        <v>65</v>
      </c>
      <c r="AB26" s="103">
        <v>0</v>
      </c>
      <c r="AC26" s="103" t="s">
        <v>65</v>
      </c>
      <c r="AD26" s="103">
        <v>25</v>
      </c>
      <c r="AE26" s="103">
        <v>3</v>
      </c>
      <c r="AF26" s="6">
        <f t="shared" si="21"/>
        <v>49.019607843137251</v>
      </c>
    </row>
    <row r="27" spans="1:37" x14ac:dyDescent="0.25">
      <c r="A27" s="1">
        <v>22</v>
      </c>
      <c r="B27" s="1" t="s">
        <v>86</v>
      </c>
      <c r="C27" s="2">
        <v>2</v>
      </c>
      <c r="D27" s="2" t="s">
        <v>64</v>
      </c>
      <c r="E27" s="103">
        <v>3</v>
      </c>
      <c r="F27" s="103">
        <v>3</v>
      </c>
      <c r="G27" s="103">
        <v>2</v>
      </c>
      <c r="H27" s="103">
        <v>3</v>
      </c>
      <c r="I27" s="103">
        <v>3</v>
      </c>
      <c r="J27" s="103">
        <v>2</v>
      </c>
      <c r="K27" s="103">
        <v>2</v>
      </c>
      <c r="L27" s="103">
        <v>1</v>
      </c>
      <c r="M27" s="103">
        <v>1</v>
      </c>
      <c r="N27" s="103">
        <v>2</v>
      </c>
      <c r="O27" s="103">
        <v>3</v>
      </c>
      <c r="P27" s="103">
        <v>2</v>
      </c>
      <c r="Q27" s="103">
        <v>1</v>
      </c>
      <c r="R27" s="103">
        <v>1</v>
      </c>
      <c r="S27" s="103">
        <v>2</v>
      </c>
      <c r="T27" s="103">
        <v>1</v>
      </c>
      <c r="U27" s="103">
        <v>1</v>
      </c>
      <c r="V27" s="103">
        <v>2</v>
      </c>
      <c r="W27" s="103">
        <v>2</v>
      </c>
      <c r="X27" s="103">
        <v>1</v>
      </c>
      <c r="Y27" s="103" t="s">
        <v>65</v>
      </c>
      <c r="Z27" s="103" t="s">
        <v>65</v>
      </c>
      <c r="AA27" s="103" t="s">
        <v>65</v>
      </c>
      <c r="AB27" s="103" t="s">
        <v>65</v>
      </c>
      <c r="AC27" s="103" t="s">
        <v>65</v>
      </c>
      <c r="AD27" s="103">
        <v>38</v>
      </c>
      <c r="AE27" s="103">
        <v>4</v>
      </c>
      <c r="AF27" s="6">
        <f t="shared" si="21"/>
        <v>74.509803921568633</v>
      </c>
    </row>
    <row r="28" spans="1:37" x14ac:dyDescent="0.25">
      <c r="A28" s="1">
        <v>23</v>
      </c>
      <c r="B28" s="1" t="s">
        <v>87</v>
      </c>
      <c r="C28" s="2">
        <v>1</v>
      </c>
      <c r="D28" s="2" t="s">
        <v>64</v>
      </c>
      <c r="E28" s="103">
        <v>3</v>
      </c>
      <c r="F28" s="103">
        <v>3</v>
      </c>
      <c r="G28" s="103">
        <v>2</v>
      </c>
      <c r="H28" s="103">
        <v>3</v>
      </c>
      <c r="I28" s="103" t="s">
        <v>65</v>
      </c>
      <c r="J28" s="103">
        <v>0</v>
      </c>
      <c r="K28" s="103">
        <v>0</v>
      </c>
      <c r="L28" s="103">
        <v>1</v>
      </c>
      <c r="M28" s="103">
        <v>1</v>
      </c>
      <c r="N28" s="103">
        <v>2</v>
      </c>
      <c r="O28" s="103">
        <v>2</v>
      </c>
      <c r="P28" s="103">
        <v>0</v>
      </c>
      <c r="Q28" s="103">
        <v>0</v>
      </c>
      <c r="R28" s="103" t="s">
        <v>65</v>
      </c>
      <c r="S28" s="103">
        <v>2</v>
      </c>
      <c r="T28" s="103" t="s">
        <v>65</v>
      </c>
      <c r="U28" s="103">
        <v>1</v>
      </c>
      <c r="V28" s="103">
        <v>2</v>
      </c>
      <c r="W28" s="103">
        <v>1</v>
      </c>
      <c r="X28" s="103">
        <v>1</v>
      </c>
      <c r="Y28" s="103" t="s">
        <v>65</v>
      </c>
      <c r="Z28" s="103">
        <v>1</v>
      </c>
      <c r="AA28" s="103" t="s">
        <v>65</v>
      </c>
      <c r="AB28" s="103" t="s">
        <v>65</v>
      </c>
      <c r="AC28" s="103" t="s">
        <v>65</v>
      </c>
      <c r="AD28" s="103">
        <v>25</v>
      </c>
      <c r="AE28" s="103">
        <v>3</v>
      </c>
      <c r="AF28" s="6">
        <f t="shared" ref="AF28:AF35" si="22">AD28/$AF$1*100</f>
        <v>49.019607843137251</v>
      </c>
    </row>
    <row r="29" spans="1:37" x14ac:dyDescent="0.25">
      <c r="A29" s="1">
        <v>24</v>
      </c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64"/>
      <c r="AE29" s="2"/>
      <c r="AF29" s="6">
        <f t="shared" si="22"/>
        <v>0</v>
      </c>
    </row>
    <row r="30" spans="1:37" x14ac:dyDescent="0.25">
      <c r="A30" s="1">
        <v>25</v>
      </c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64"/>
      <c r="AE30" s="2"/>
      <c r="AF30" s="6">
        <f t="shared" si="22"/>
        <v>0</v>
      </c>
    </row>
    <row r="31" spans="1:37" x14ac:dyDescent="0.25">
      <c r="A31" s="1">
        <v>26</v>
      </c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64"/>
      <c r="AE31" s="2"/>
      <c r="AF31" s="6">
        <f t="shared" si="22"/>
        <v>0</v>
      </c>
    </row>
    <row r="32" spans="1:37" x14ac:dyDescent="0.25">
      <c r="A32" s="1">
        <v>27</v>
      </c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64"/>
      <c r="AE32" s="2"/>
      <c r="AF32" s="6">
        <f t="shared" si="22"/>
        <v>0</v>
      </c>
    </row>
    <row r="33" spans="1:36" x14ac:dyDescent="0.25">
      <c r="A33" s="1">
        <v>28</v>
      </c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64"/>
      <c r="AE33" s="2"/>
      <c r="AF33" s="6">
        <f t="shared" si="22"/>
        <v>0</v>
      </c>
    </row>
    <row r="34" spans="1:36" x14ac:dyDescent="0.25">
      <c r="A34" s="1">
        <v>29</v>
      </c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64"/>
      <c r="AE34" s="2"/>
      <c r="AF34" s="6">
        <f t="shared" si="22"/>
        <v>0</v>
      </c>
    </row>
    <row r="35" spans="1:36" x14ac:dyDescent="0.25">
      <c r="A35" s="1">
        <v>30</v>
      </c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64"/>
      <c r="AE35" s="2"/>
      <c r="AF35" s="6">
        <f t="shared" si="22"/>
        <v>0</v>
      </c>
    </row>
    <row r="36" spans="1:36" x14ac:dyDescent="0.25">
      <c r="A36" s="1">
        <v>31</v>
      </c>
      <c r="B36" s="1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9"/>
      <c r="AE36" s="2"/>
      <c r="AF36" s="6">
        <f t="shared" si="21"/>
        <v>0</v>
      </c>
    </row>
    <row r="37" spans="1:36" x14ac:dyDescent="0.25">
      <c r="A37" s="1">
        <v>32</v>
      </c>
      <c r="B37" s="1"/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9"/>
      <c r="AE37" s="2"/>
      <c r="AF37" s="6">
        <f t="shared" si="21"/>
        <v>0</v>
      </c>
    </row>
    <row r="38" spans="1:36" x14ac:dyDescent="0.25">
      <c r="A38" s="1">
        <v>33</v>
      </c>
      <c r="B38" s="1"/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29"/>
      <c r="AE38" s="2"/>
      <c r="AF38" s="6">
        <f t="shared" si="21"/>
        <v>0</v>
      </c>
    </row>
    <row r="39" spans="1:36" x14ac:dyDescent="0.25">
      <c r="A39" s="1"/>
      <c r="B39" s="1"/>
      <c r="C39" s="2"/>
      <c r="D39" s="2"/>
      <c r="E39" s="7">
        <f t="shared" ref="E39:AC39" si="23">AVERAGE(E6:E38)/E1*100</f>
        <v>67.391304347826093</v>
      </c>
      <c r="F39" s="7">
        <f t="shared" si="23"/>
        <v>95.65217391304347</v>
      </c>
      <c r="G39" s="7">
        <f t="shared" si="23"/>
        <v>89.130434782608688</v>
      </c>
      <c r="H39" s="7">
        <f t="shared" si="23"/>
        <v>92.063492063492063</v>
      </c>
      <c r="I39" s="7">
        <f t="shared" si="23"/>
        <v>85.416666666666657</v>
      </c>
      <c r="J39" s="7">
        <f t="shared" si="23"/>
        <v>54.385964912280706</v>
      </c>
      <c r="K39" s="7">
        <f t="shared" si="23"/>
        <v>46.666666666666664</v>
      </c>
      <c r="L39" s="7">
        <f t="shared" si="23"/>
        <v>85.714285714285708</v>
      </c>
      <c r="M39" s="7">
        <f t="shared" si="23"/>
        <v>100</v>
      </c>
      <c r="N39" s="7">
        <f t="shared" si="23"/>
        <v>95.652173913043484</v>
      </c>
      <c r="O39" s="7">
        <f t="shared" si="23"/>
        <v>85.50724637681158</v>
      </c>
      <c r="P39" s="7">
        <f t="shared" si="23"/>
        <v>32.5</v>
      </c>
      <c r="Q39" s="7">
        <f t="shared" si="23"/>
        <v>82.608695652173907</v>
      </c>
      <c r="R39" s="7">
        <f t="shared" si="23"/>
        <v>100</v>
      </c>
      <c r="S39" s="7">
        <f t="shared" si="23"/>
        <v>82.608695652173907</v>
      </c>
      <c r="T39" s="7">
        <f t="shared" si="23"/>
        <v>83.333333333333343</v>
      </c>
      <c r="U39" s="7">
        <f t="shared" si="23"/>
        <v>69.047619047619051</v>
      </c>
      <c r="V39" s="7">
        <f t="shared" si="23"/>
        <v>80</v>
      </c>
      <c r="W39" s="7">
        <f t="shared" si="23"/>
        <v>87.5</v>
      </c>
      <c r="X39" s="7">
        <f t="shared" si="23"/>
        <v>80</v>
      </c>
      <c r="Y39" s="7">
        <f t="shared" si="23"/>
        <v>50</v>
      </c>
      <c r="Z39" s="7">
        <f t="shared" si="23"/>
        <v>57.142857142857139</v>
      </c>
      <c r="AA39" s="7">
        <f t="shared" si="23"/>
        <v>66.666666666666657</v>
      </c>
      <c r="AB39" s="7">
        <f t="shared" si="23"/>
        <v>61.111111111111114</v>
      </c>
      <c r="AC39" s="7">
        <f t="shared" si="23"/>
        <v>50</v>
      </c>
      <c r="AD39" s="36">
        <f>AVERAGE(AD6:AD38)</f>
        <v>30.782608695652176</v>
      </c>
      <c r="AE39" s="36">
        <f>AVERAGE(AE6:AE38)</f>
        <v>3.3043478260869565</v>
      </c>
      <c r="AF39" s="36">
        <f>AVERAGE(AF6:AF38)</f>
        <v>42.067736185383239</v>
      </c>
      <c r="AH39" s="28"/>
      <c r="AI39" s="28"/>
      <c r="AJ39" s="28"/>
    </row>
    <row r="40" spans="1:36" s="28" customFormat="1" x14ac:dyDescent="0.25">
      <c r="C40" s="37"/>
      <c r="D40" s="37"/>
      <c r="AD40" s="38"/>
      <c r="AE40" s="37"/>
      <c r="AH40"/>
      <c r="AI40"/>
      <c r="AJ40"/>
    </row>
    <row r="41" spans="1:36" ht="322.5" customHeight="1" x14ac:dyDescent="0.25">
      <c r="E41" s="72" t="str">
        <f>'2'!B3</f>
        <v>1K1. Списывать текст с пропусками орфограмм и пунктограмм, соблюдать в практике письма изученные орфографические и пунктуационные нормы/ совершенствовать орфографические и пунктуационные умения и навыки на основе знаний о нормах русского литературного языка; соблюдать культуру чтения, говорения, аудирования и письма</v>
      </c>
      <c r="F41" s="72" t="str">
        <f>'2'!B4</f>
        <v>1K2. Списывать текст с пропусками орфограмм и пунктограмм, соблюдать в практике письма изученные орфографические и пунктуационные нормы/ совершенствовать орфографические и пунктуационные умения и навыки на основе знаний о нормах русского литературного языка; соблюдать культуру чтения, говорения, аудирования и письма</v>
      </c>
      <c r="G41" s="72" t="str">
        <f>'2'!B5</f>
        <v>1K3. Списывать текст с пропусками орфограмм и пунктограмм, соблюдать в практике письма изученные орфографические и пунктуационные нормы/ совершенствовать орфографические и пунктуационные умения и навыки на основе знаний о нормах русского литературного языка; соблюдать культуру чтения, говорения, аудирования и письма</v>
      </c>
      <c r="H41" s="72" t="str">
        <f>'2'!B6</f>
        <v>2K1.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v>
      </c>
      <c r="I41" s="72" t="str">
        <f>'2'!B7</f>
        <v>2K2.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v>
      </c>
      <c r="J41" s="72" t="str">
        <f>'2'!B8</f>
        <v>2K3.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v>
      </c>
      <c r="K41" s="72" t="str">
        <f>'2'!B9</f>
        <v>2K4.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v>
      </c>
      <c r="L41" s="72" t="str">
        <f>'2'!B10</f>
        <v>3.1. Распознавать заданное слово в ряду других на основе сопоставления звукового и буквенного состава, осознавать и объяснять причину несовпадения звуков и букв в слове. Распознавать уровни и единицы языка в предъявленном тексте и видеть взаимосвязь между ними</v>
      </c>
      <c r="M41" s="72" t="str">
        <f>'2'!B11</f>
        <v>3.2. Распознавать заданное слово в ряду других на основе сопоставления звукового и буквенного состава, осознавать и объяснять причину несовпадения звуков и букв в слове. Распознавать уровни и единицы языка в предъявленном тексте и видеть взаимосвязь между ними</v>
      </c>
      <c r="N41" s="72" t="str">
        <f>'2'!B12</f>
        <v>4. Проводить орфоэпический анализ слова; определять место ударного слога.  Соблюдать в речевой практике основные орфоэпические, лексические, грамматические, стилистические, орфографические и пунктуационные нормы русского литературного языка;  оценивать собственную и чужую речь с позиции соответствия языковым нормам / осуществлять речевой самоконтроль</v>
      </c>
      <c r="O41" s="72" t="str">
        <f>'2'!B13</f>
        <v>5. Опознавать самостоятельные части речи и их формы, служебные части речи. Распознавать уровни и единицы языка в предъявленном тексте и видеть взаимосвязь между ними</v>
      </c>
      <c r="P41" s="72" t="str">
        <f>'2'!B14</f>
        <v>6. Распознавать случаи нарушения грамматических норм русского литературного языка в формах слов различных частей речи и исправлять эти нарушения / осуществлять речевой самоконтроль</v>
      </c>
      <c r="Q41" s="72" t="str">
        <f>'2'!B15</f>
        <v>7.1.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подлежащим и сказуемым, выраженными существительными в именительном падеже; опираться на грамматический анализ при объяснении выбора тире и места его постановки в предложении. Cоблюдать в речевой практике основные орфографические и пунктуационные нормы русского литературного языка / совершенствовать орфографические и пунктуационные умения</v>
      </c>
      <c r="R41" s="72" t="str">
        <f>'2'!B16</f>
        <v>7.2.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подлежащим и сказуемым, выраженными существительными в именительном падеже; опираться на грамматический анализ при объяснении выбора тире и места его постановки в предложении. Cоблюдать в речевой практике основные орфографические и пунктуационные нормы русского литературного языка / совершенствовать орфографические и пунктуационные умения</v>
      </c>
      <c r="S41" s="72" t="str">
        <f>'2'!B17</f>
        <v>8.1.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обращением, однородными членами, двумя грамматическими основами;  опираться на грамматический анализ при объяснении расстановки знаков препинания в предложении. Cоблюдать в речевой практике основные  орфографические и пунктуационные нормы русского литературного языка / совершенствовать орфографические и пунктуационные умения и навыки</v>
      </c>
      <c r="T41" s="72" t="str">
        <f>'2'!B18</f>
        <v>8.2.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обращением, однородными членами, двумя грамматическими основами;  опираться на грамматический анализ при объяснении расстановки знаков препинания в предложении. Cоблюдать в речевой практике основные  орфографические и пунктуационные нормы русского литературного языка / совершенствовать орфографические и пунктуационные умения и навыки</v>
      </c>
      <c r="U41" s="72" t="str">
        <f>'2'!B19</f>
        <v>9. Владеть навыками изучающего чтения и информационной переработки прочитанного материала;  адекватно понимать тексты различных функционально-смысловых типов речи и функциональных разновидностей языка;  анализировать текст с точки зрения его основной мысли, адекватно формулировать основную мысль текста в письменной форме.  Использовать при работе с текстом разные виды чтения (поисковое, просмотровое, ознакомительное, изучающее, реферативное)/соблюдать культуру чтения, говорения, аудирования и письма</v>
      </c>
      <c r="V41" s="72" t="str">
        <f>'2'!B20</f>
        <v>10. Осуществлять информационную переработку прочитанного текста, передавать его содержание в виде плана в письменной форме.  Использовать при работе с текстом разные виды чтения (поисковое, просмотровое, ознакомительное, изучающее, реферативное). Владеть умениями информационно перерабатывать прочитанные и прослушанные тексты и представлять их в виде тезисов, конспектов, аннотаций, рефератов;   соблюдать культуру чтения, говорения, аудирования и письма</v>
      </c>
      <c r="W41" s="72" t="str">
        <f>'2'!B21</f>
        <v>11. Понимать целостный смысл текста, находить в тексте требуемую информацию с целью подтверждения выдвинутых тезисов,  на основе которых необходимо построить речевое высказывание в письменной форме.  Использовать при работе с текстом разные виды чтения (поисковое, просмотровое, ознакомительное, изучающее, реферативное). Проводить самостоятельный поиск текстовой и нетекстовой информации, отбирать и анализировать полученную информацию; соблюдать культуру чтения, говорения, аудирования и письма</v>
      </c>
      <c r="X41" s="72" t="str">
        <f>'2'!B22</f>
        <v>12.1. Распознавать и адекватно формулировать лексическое значение многозначного слова с опорой на   контекст; использовать многозначное слово в другом значении в самостоятельно составленном и оформленном на письме речевом высказывании. Распознавать уровни и единицы языка в предъявленном тексте и видеть взаимосвязь между ними; создавать устные и письменные высказывания</v>
      </c>
      <c r="Y41" s="72" t="str">
        <f>'2'!B23</f>
        <v>12.2. Распознавать и адекватно формулировать лексическое значение многозначного слова с опорой на   контекст; использовать многозначное слово в другом значении в самостоятельно составленном и оформленном на письме речевом высказывании. Распознавать уровни и единицы языка в предъявленном тексте и видеть взаимосвязь между ними; создавать устные и письменные высказывания. Соблюдать культуру чтения, говорения, аудирования и письма; осуществлять речевой самоконтроль</v>
      </c>
      <c r="Z41" s="72" t="str">
        <f>'2'!B24</f>
        <v>13.1. Распознавать стилистическую принадлежность слова и подбирать к слову близкие по значению слова (синонимы).  Распознавать уровни и единицы языка в предъявленном тексте и видеть взаимосвязь между ними; использовать синонимические ресурсы русского языка для более точного выражения мысли и усиления выразительности речи; соблюдать культуру чтения, говорения, аудирования и письма; осуществлять речевой самоконтроль</v>
      </c>
      <c r="AA41" s="72" t="str">
        <f>'2'!B25</f>
        <v>13.2. Распознавать стилистическую принадлежность слова и подбирать к слову близкие по значению слова (синонимы). Распознавать уровни и единицы языка в предъявленном тексте и видеть взаимосвязь между ними; использовать синонимические ресурсы русского языка для более точного выражения мысли и усиления выразительности речи; соблюдать культуру чтения, говорения, аудирования и письма; осуществлять речевой самоконтроль</v>
      </c>
      <c r="AB41" s="72" t="str">
        <f>'2'!B26</f>
        <v>14.1. Распознавать значение фразеологической единицы; на основе значения фразеологизма и собственного жизненного опыта обучающихся определять конкретную жизненную ситуацию для адекватной интерпретации фразеологизма; умение  строить монологическое контекстное высказывание  в письменной форме. Распознавать уровни и единицы языка в предъявленном тексте и видеть взаимосвязь между ними; использовать языковые средства адекватно цели общения и речевой ситуации;</v>
      </c>
      <c r="AC41" s="72" t="str">
        <f>'2'!B27</f>
        <v>14.2. Распознавать значение фразеологической единицы; на основе значения фразеологизма и собственного жизненного опыта обучающихся определять конкретную жизненную ситуацию для адекватной интерпретации фразеологизма; умение  строить монологическое контекстное высказывание  в письменной форме. Распознавать уровни и единицы языка в предъявленном тексте и видеть взаимосвязь между ними; использовать языковые средства адекватно цели общения и речевой ситуации</v>
      </c>
    </row>
    <row r="48" spans="1:36" x14ac:dyDescent="0.25">
      <c r="C48"/>
      <c r="D48"/>
    </row>
    <row r="49" spans="3:4" x14ac:dyDescent="0.25">
      <c r="C49"/>
      <c r="D49"/>
    </row>
    <row r="50" spans="3:4" x14ac:dyDescent="0.25">
      <c r="C50"/>
      <c r="D50"/>
    </row>
    <row r="51" spans="3:4" x14ac:dyDescent="0.25">
      <c r="C51"/>
      <c r="D51"/>
    </row>
    <row r="53" spans="3:4" x14ac:dyDescent="0.25">
      <c r="C53"/>
      <c r="D53"/>
    </row>
    <row r="54" spans="3:4" x14ac:dyDescent="0.25">
      <c r="C54"/>
      <c r="D54"/>
    </row>
    <row r="56" spans="3:4" x14ac:dyDescent="0.25">
      <c r="C56"/>
      <c r="D56"/>
    </row>
    <row r="57" spans="3:4" x14ac:dyDescent="0.25">
      <c r="C57"/>
      <c r="D57"/>
    </row>
    <row r="58" spans="3:4" x14ac:dyDescent="0.25">
      <c r="C58"/>
      <c r="D58"/>
    </row>
  </sheetData>
  <mergeCells count="25">
    <mergeCell ref="AE3:AE5"/>
    <mergeCell ref="AF3:AF5"/>
    <mergeCell ref="A3:A5"/>
    <mergeCell ref="B3:B5"/>
    <mergeCell ref="C3:C5"/>
    <mergeCell ref="D3:D5"/>
    <mergeCell ref="E3:AC3"/>
    <mergeCell ref="AD3:AD5"/>
    <mergeCell ref="AH13:AI13"/>
    <mergeCell ref="AH14:AI14"/>
    <mergeCell ref="AH15:AI15"/>
    <mergeCell ref="AH16:AI16"/>
    <mergeCell ref="AH17:AI17"/>
    <mergeCell ref="AH12:AI12"/>
    <mergeCell ref="BG1:BH1"/>
    <mergeCell ref="BG2:BH2"/>
    <mergeCell ref="BG3:BH3"/>
    <mergeCell ref="BG4:BH4"/>
    <mergeCell ref="BG5:BH5"/>
    <mergeCell ref="AH19:AI19"/>
    <mergeCell ref="AH20:AI20"/>
    <mergeCell ref="AH22:AI22"/>
    <mergeCell ref="AH23:AI23"/>
    <mergeCell ref="AH24:AI24"/>
    <mergeCell ref="AH21:AI21"/>
  </mergeCells>
  <conditionalFormatting sqref="AE29:AE38">
    <cfRule type="cellIs" dxfId="19" priority="7" operator="equal">
      <formula>3</formula>
    </cfRule>
    <cfRule type="cellIs" dxfId="18" priority="8" operator="equal">
      <formula>4</formula>
    </cfRule>
    <cfRule type="cellIs" dxfId="17" priority="9" operator="equal">
      <formula>2</formula>
    </cfRule>
    <cfRule type="cellIs" dxfId="16" priority="10" operator="equal">
      <formula>5</formula>
    </cfRule>
  </conditionalFormatting>
  <conditionalFormatting sqref="E39:AC39">
    <cfRule type="cellIs" dxfId="15" priority="5" operator="lessThan">
      <formula>50</formula>
    </cfRule>
    <cfRule type="cellIs" dxfId="14" priority="6" operator="lessThan">
      <formula>50</formula>
    </cfRule>
  </conditionalFormatting>
  <conditionalFormatting sqref="AE6:AE28">
    <cfRule type="cellIs" dxfId="13" priority="1" operator="equal">
      <formula>3</formula>
    </cfRule>
    <cfRule type="cellIs" dxfId="12" priority="2" operator="equal">
      <formula>4</formula>
    </cfRule>
    <cfRule type="cellIs" dxfId="11" priority="3" operator="equal">
      <formula>2</formula>
    </cfRule>
    <cfRule type="cellIs" dxfId="10" priority="4" operator="equal">
      <formula>5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3"/>
  <sheetViews>
    <sheetView topLeftCell="A10" zoomScale="70" zoomScaleNormal="70" workbookViewId="0">
      <selection activeCell="AH26" sqref="AH26"/>
    </sheetView>
  </sheetViews>
  <sheetFormatPr defaultRowHeight="15" x14ac:dyDescent="0.25"/>
  <cols>
    <col min="1" max="1" width="4" bestFit="1" customWidth="1"/>
    <col min="2" max="2" width="11.140625" customWidth="1"/>
    <col min="3" max="3" width="8.42578125" style="3" bestFit="1" customWidth="1"/>
    <col min="4" max="4" width="8.42578125" style="3" customWidth="1"/>
    <col min="5" max="29" width="6.7109375" customWidth="1"/>
    <col min="30" max="30" width="7.5703125" style="30" customWidth="1"/>
    <col min="31" max="31" width="8.7109375" style="3" bestFit="1" customWidth="1"/>
    <col min="34" max="58" width="7.28515625" customWidth="1"/>
  </cols>
  <sheetData>
    <row r="1" spans="1:60" x14ac:dyDescent="0.25">
      <c r="D1" s="31" t="s">
        <v>35</v>
      </c>
      <c r="E1" s="4">
        <f>'1'!E1</f>
        <v>4</v>
      </c>
      <c r="F1" s="4">
        <f>'1'!F1</f>
        <v>3</v>
      </c>
      <c r="G1" s="4">
        <f>'1'!G1</f>
        <v>2</v>
      </c>
      <c r="H1" s="4">
        <f>'1'!H1</f>
        <v>3</v>
      </c>
      <c r="I1" s="4">
        <f>'1'!I1</f>
        <v>3</v>
      </c>
      <c r="J1" s="4">
        <f>'1'!J1</f>
        <v>3</v>
      </c>
      <c r="K1" s="4">
        <f>'1'!K1</f>
        <v>3</v>
      </c>
      <c r="L1" s="4">
        <f>'1'!L1</f>
        <v>1</v>
      </c>
      <c r="M1" s="4">
        <f>'1'!M1</f>
        <v>1</v>
      </c>
      <c r="N1" s="4">
        <f>'1'!N1</f>
        <v>2</v>
      </c>
      <c r="O1" s="4">
        <f>'1'!O1</f>
        <v>3</v>
      </c>
      <c r="P1" s="4">
        <f>'1'!P1</f>
        <v>2</v>
      </c>
      <c r="Q1" s="4">
        <f>'1'!Q1</f>
        <v>1</v>
      </c>
      <c r="R1" s="4">
        <f>'1'!R1</f>
        <v>1</v>
      </c>
      <c r="S1" s="4">
        <f>'1'!S1</f>
        <v>2</v>
      </c>
      <c r="T1" s="4">
        <f>'1'!T1</f>
        <v>1</v>
      </c>
      <c r="U1" s="4">
        <f>'1'!U1</f>
        <v>2</v>
      </c>
      <c r="V1" s="4">
        <f>'1'!V1</f>
        <v>3</v>
      </c>
      <c r="W1" s="4">
        <f>'1'!W1</f>
        <v>2</v>
      </c>
      <c r="X1" s="4">
        <f>'1'!X1</f>
        <v>1</v>
      </c>
      <c r="Y1" s="4">
        <f>'1'!Y1</f>
        <v>2</v>
      </c>
      <c r="Z1" s="4">
        <f>'1'!Z1</f>
        <v>1</v>
      </c>
      <c r="AA1" s="4">
        <f>'1'!AA1</f>
        <v>1</v>
      </c>
      <c r="AB1" s="4">
        <f>'1'!AB1</f>
        <v>2</v>
      </c>
      <c r="AC1" s="4">
        <f>'1'!AC1</f>
        <v>2</v>
      </c>
      <c r="AF1" s="5">
        <f>SUM(E1:AC1)</f>
        <v>51</v>
      </c>
      <c r="AH1" s="73">
        <v>33</v>
      </c>
      <c r="BG1" s="91" t="s">
        <v>10</v>
      </c>
      <c r="BH1" s="93"/>
    </row>
    <row r="2" spans="1:60" x14ac:dyDescent="0.25">
      <c r="AH2" s="2">
        <f>COUNTIF(E6:E23,E1)</f>
        <v>5</v>
      </c>
      <c r="AI2" s="2">
        <f>COUNTIF(F6:F23,F1)</f>
        <v>9</v>
      </c>
      <c r="AJ2" s="2">
        <f>COUNTIF(G6:G23,G1)</f>
        <v>14</v>
      </c>
      <c r="AK2" s="2">
        <f>COUNTIF(H6:H23,H1)</f>
        <v>7</v>
      </c>
      <c r="AL2" s="2">
        <f>COUNTIF(I6:I23,I1)</f>
        <v>3</v>
      </c>
      <c r="AM2" s="2">
        <f>COUNTIF(J6:J23,J1)</f>
        <v>14</v>
      </c>
      <c r="AN2" s="2">
        <f>COUNTIF(K6:K23,K1)</f>
        <v>6</v>
      </c>
      <c r="AO2" s="2">
        <f>COUNTIF(L6:L23,L1)</f>
        <v>17</v>
      </c>
      <c r="AP2" s="2">
        <f>COUNTIF(M6:M23,M1)</f>
        <v>14</v>
      </c>
      <c r="AQ2" s="2">
        <f>COUNTIF(N6:N23,N1)</f>
        <v>15</v>
      </c>
      <c r="AR2" s="2">
        <f>COUNTIF(O6:O23,O1)</f>
        <v>15</v>
      </c>
      <c r="AS2" s="2">
        <f>COUNTIF(P6:P23,P1)</f>
        <v>12</v>
      </c>
      <c r="AT2" s="2">
        <f>COUNTIF(Q6:Q23,Q1)</f>
        <v>18</v>
      </c>
      <c r="AU2" s="2">
        <f>COUNTIF(R6:R23,R1)</f>
        <v>13</v>
      </c>
      <c r="AV2" s="2">
        <f>COUNTIF(S6:S23,S1)</f>
        <v>8</v>
      </c>
      <c r="AW2" s="2">
        <f>COUNTIF(T6:T23,T1)</f>
        <v>12</v>
      </c>
      <c r="AX2" s="2">
        <f>COUNTIF(U6:U23,U1)</f>
        <v>7</v>
      </c>
      <c r="AY2" s="2">
        <f>COUNTIF(V6:V23,V1)</f>
        <v>10</v>
      </c>
      <c r="AZ2" s="2">
        <f>COUNTIF(W6:W23,W1)</f>
        <v>11</v>
      </c>
      <c r="BA2" s="2">
        <f>COUNTIF(X6:X23,X1)</f>
        <v>13</v>
      </c>
      <c r="BB2" s="2">
        <f>COUNTIF(Y6:Y23,Y1)</f>
        <v>2</v>
      </c>
      <c r="BC2" s="2">
        <f>COUNTIF(Z6:Z23,Z1)</f>
        <v>16</v>
      </c>
      <c r="BD2" s="2">
        <f>COUNTIF(AA6:AA23,AA1)</f>
        <v>11</v>
      </c>
      <c r="BE2" s="2">
        <f>COUNTIF(AB6:AB23,AB1)</f>
        <v>9</v>
      </c>
      <c r="BF2" s="2">
        <f>COUNTIF(AC6:AC23,AC1)</f>
        <v>7</v>
      </c>
      <c r="BG2" s="91" t="s">
        <v>11</v>
      </c>
      <c r="BH2" s="93"/>
    </row>
    <row r="3" spans="1:60" x14ac:dyDescent="0.25">
      <c r="A3" s="81" t="s">
        <v>0</v>
      </c>
      <c r="B3" s="81" t="s">
        <v>1</v>
      </c>
      <c r="C3" s="81" t="s">
        <v>3</v>
      </c>
      <c r="D3" s="81" t="s">
        <v>36</v>
      </c>
      <c r="E3" s="84" t="s">
        <v>6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  <c r="AD3" s="78" t="s">
        <v>4</v>
      </c>
      <c r="AE3" s="78" t="s">
        <v>5</v>
      </c>
      <c r="AF3" s="81" t="s">
        <v>7</v>
      </c>
      <c r="AH3" s="2">
        <f t="shared" ref="AH3:BF3" si="0">$AH$1-AH2-AH5-AH4</f>
        <v>26</v>
      </c>
      <c r="AI3" s="2">
        <f t="shared" si="0"/>
        <v>24</v>
      </c>
      <c r="AJ3" s="2">
        <f t="shared" si="0"/>
        <v>19</v>
      </c>
      <c r="AK3" s="2">
        <f t="shared" si="0"/>
        <v>24</v>
      </c>
      <c r="AL3" s="2">
        <f t="shared" si="0"/>
        <v>25</v>
      </c>
      <c r="AM3" s="2">
        <f t="shared" si="0"/>
        <v>18</v>
      </c>
      <c r="AN3" s="2">
        <f t="shared" si="0"/>
        <v>21</v>
      </c>
      <c r="AO3" s="2">
        <f t="shared" si="0"/>
        <v>15</v>
      </c>
      <c r="AP3" s="2">
        <f t="shared" si="0"/>
        <v>17</v>
      </c>
      <c r="AQ3" s="2">
        <f t="shared" si="0"/>
        <v>16</v>
      </c>
      <c r="AR3" s="2">
        <f t="shared" si="0"/>
        <v>17</v>
      </c>
      <c r="AS3" s="2">
        <f t="shared" si="0"/>
        <v>18</v>
      </c>
      <c r="AT3" s="2">
        <f t="shared" si="0"/>
        <v>15</v>
      </c>
      <c r="AU3" s="2">
        <f t="shared" si="0"/>
        <v>16</v>
      </c>
      <c r="AV3" s="2">
        <f t="shared" si="0"/>
        <v>21</v>
      </c>
      <c r="AW3" s="2">
        <f t="shared" si="0"/>
        <v>16</v>
      </c>
      <c r="AX3" s="2">
        <f t="shared" si="0"/>
        <v>24</v>
      </c>
      <c r="AY3" s="2">
        <f t="shared" si="0"/>
        <v>20</v>
      </c>
      <c r="AZ3" s="2">
        <f t="shared" si="0"/>
        <v>22</v>
      </c>
      <c r="BA3" s="2">
        <f t="shared" si="0"/>
        <v>20</v>
      </c>
      <c r="BB3" s="2">
        <f t="shared" si="0"/>
        <v>27</v>
      </c>
      <c r="BC3" s="2">
        <f t="shared" si="0"/>
        <v>17</v>
      </c>
      <c r="BD3" s="2">
        <f t="shared" si="0"/>
        <v>18</v>
      </c>
      <c r="BE3" s="2">
        <f t="shared" si="0"/>
        <v>22</v>
      </c>
      <c r="BF3" s="2">
        <f t="shared" si="0"/>
        <v>22</v>
      </c>
      <c r="BG3" s="91" t="s">
        <v>12</v>
      </c>
      <c r="BH3" s="93"/>
    </row>
    <row r="4" spans="1:60" x14ac:dyDescent="0.25">
      <c r="A4" s="82"/>
      <c r="B4" s="82"/>
      <c r="C4" s="82"/>
      <c r="D4" s="8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9"/>
      <c r="AE4" s="79"/>
      <c r="AF4" s="82"/>
      <c r="AH4" s="2">
        <f>COUNTIF(E6:E23,"=N  ")</f>
        <v>0</v>
      </c>
      <c r="AI4" s="2">
        <f>COUNTIF(F6:F23,"=N  ")</f>
        <v>0</v>
      </c>
      <c r="AJ4" s="2">
        <f>COUNTIF(G6:G23,"=N  ")</f>
        <v>0</v>
      </c>
      <c r="AK4" s="2">
        <f>COUNTIF(H6:H23,"=N  ")</f>
        <v>0</v>
      </c>
      <c r="AL4" s="2">
        <f>COUNTIF(I6:I23,"=N  ")</f>
        <v>0</v>
      </c>
      <c r="AM4" s="2">
        <f>COUNTIF(J6:J23,"=N  ")</f>
        <v>0</v>
      </c>
      <c r="AN4" s="2">
        <f>COUNTIF(K6:K23,"=N  ")</f>
        <v>0</v>
      </c>
      <c r="AO4" s="2">
        <f>COUNTIF(L6:L23,"=N  ")</f>
        <v>0</v>
      </c>
      <c r="AP4" s="2">
        <f>COUNTIF(M6:M23,"=N  ")</f>
        <v>0</v>
      </c>
      <c r="AQ4" s="2">
        <f>COUNTIF(N6:N23,"=N  ")</f>
        <v>0</v>
      </c>
      <c r="AR4" s="2">
        <f>COUNTIF(O6:O23,"=N  ")</f>
        <v>0</v>
      </c>
      <c r="AS4" s="2">
        <f>COUNTIF(P6:P23,"=N  ")</f>
        <v>0</v>
      </c>
      <c r="AT4" s="2">
        <f>COUNTIF(Q6:Q23,"=N  ")</f>
        <v>0</v>
      </c>
      <c r="AU4" s="2">
        <f>COUNTIF(R6:R23,"=N  ")</f>
        <v>0</v>
      </c>
      <c r="AV4" s="2">
        <f>COUNTIF(S6:S23,"=N  ")</f>
        <v>0</v>
      </c>
      <c r="AW4" s="2">
        <f>COUNTIF(T6:T23,"=N  ")</f>
        <v>0</v>
      </c>
      <c r="AX4" s="2">
        <f>COUNTIF(U6:U23,"=N  ")</f>
        <v>0</v>
      </c>
      <c r="AY4" s="2">
        <f>COUNTIF(V6:V23,"=N  ")</f>
        <v>0</v>
      </c>
      <c r="AZ4" s="2">
        <f>COUNTIF(W6:W23,"=N  ")</f>
        <v>0</v>
      </c>
      <c r="BA4" s="2">
        <f>COUNTIF(X6:X23,"=N  ")</f>
        <v>0</v>
      </c>
      <c r="BB4" s="2">
        <f>COUNTIF(Y6:Y23,"=N  ")</f>
        <v>0</v>
      </c>
      <c r="BC4" s="2">
        <f>COUNTIF(Z6:Z23,"=N  ")</f>
        <v>0</v>
      </c>
      <c r="BD4" s="2">
        <f>COUNTIF(AA6:AA23,"=N  ")</f>
        <v>0</v>
      </c>
      <c r="BE4" s="2">
        <f>COUNTIF(AB6:AB23,"=N  ")</f>
        <v>0</v>
      </c>
      <c r="BF4" s="2">
        <f>COUNTIF(AC6:AC23,"=N  ")</f>
        <v>0</v>
      </c>
      <c r="BG4" s="91" t="s">
        <v>9</v>
      </c>
      <c r="BH4" s="93"/>
    </row>
    <row r="5" spans="1:60" ht="15.75" thickBot="1" x14ac:dyDescent="0.3">
      <c r="A5" s="83"/>
      <c r="B5" s="83"/>
      <c r="C5" s="83"/>
      <c r="D5" s="83"/>
      <c r="E5" s="104" t="s">
        <v>56</v>
      </c>
      <c r="F5" s="104" t="s">
        <v>57</v>
      </c>
      <c r="G5" s="104" t="s">
        <v>58</v>
      </c>
      <c r="H5" s="104" t="s">
        <v>59</v>
      </c>
      <c r="I5" s="104" t="s">
        <v>60</v>
      </c>
      <c r="J5" s="104" t="s">
        <v>61</v>
      </c>
      <c r="K5" s="104" t="s">
        <v>62</v>
      </c>
      <c r="L5" s="104">
        <v>3.1</v>
      </c>
      <c r="M5" s="104">
        <v>3.2</v>
      </c>
      <c r="N5" s="104">
        <v>4</v>
      </c>
      <c r="O5" s="104">
        <v>5</v>
      </c>
      <c r="P5" s="104">
        <v>6</v>
      </c>
      <c r="Q5" s="104">
        <v>7.1</v>
      </c>
      <c r="R5" s="104">
        <v>7.2</v>
      </c>
      <c r="S5" s="104">
        <v>8.1</v>
      </c>
      <c r="T5" s="104">
        <v>8.1999999999999993</v>
      </c>
      <c r="U5" s="104">
        <v>9</v>
      </c>
      <c r="V5" s="104">
        <v>10</v>
      </c>
      <c r="W5" s="104">
        <v>11</v>
      </c>
      <c r="X5" s="104">
        <v>12.1</v>
      </c>
      <c r="Y5" s="104">
        <v>12.2</v>
      </c>
      <c r="Z5" s="104">
        <v>13.1</v>
      </c>
      <c r="AA5" s="104">
        <v>13.2</v>
      </c>
      <c r="AB5" s="104">
        <v>14.1</v>
      </c>
      <c r="AC5" s="105">
        <v>14.2</v>
      </c>
      <c r="AD5" s="80"/>
      <c r="AE5" s="80"/>
      <c r="AF5" s="83"/>
      <c r="AH5" s="2">
        <f>COUNTIF(E6:E23,"=0")</f>
        <v>2</v>
      </c>
      <c r="AI5" s="2">
        <f>COUNTIF(F6:F23,"=0")</f>
        <v>0</v>
      </c>
      <c r="AJ5" s="2">
        <f>COUNTIF(G6:G23,"=0")</f>
        <v>0</v>
      </c>
      <c r="AK5" s="2">
        <f>COUNTIF(H6:H23,"=0")</f>
        <v>2</v>
      </c>
      <c r="AL5" s="2">
        <f>COUNTIF(I6:I23,"=0")</f>
        <v>5</v>
      </c>
      <c r="AM5" s="2">
        <f>COUNTIF(J6:J23,"=0")</f>
        <v>1</v>
      </c>
      <c r="AN5" s="2">
        <f>COUNTIF(K6:K23,"=0")</f>
        <v>6</v>
      </c>
      <c r="AO5" s="2">
        <f>COUNTIF(L6:L23,"=0")</f>
        <v>1</v>
      </c>
      <c r="AP5" s="2">
        <f>COUNTIF(M6:M23,"=0")</f>
        <v>2</v>
      </c>
      <c r="AQ5" s="2">
        <f>COUNTIF(N6:N23,"=0")</f>
        <v>2</v>
      </c>
      <c r="AR5" s="2">
        <f>COUNTIF(O6:O23,"=0")</f>
        <v>1</v>
      </c>
      <c r="AS5" s="2">
        <f>COUNTIF(P6:P23,"=0")</f>
        <v>3</v>
      </c>
      <c r="AT5" s="2">
        <f>COUNTIF(Q6:Q23,"=0")</f>
        <v>0</v>
      </c>
      <c r="AU5" s="2">
        <f>COUNTIF(R6:R23,"=0")</f>
        <v>4</v>
      </c>
      <c r="AV5" s="2">
        <f>COUNTIF(S6:S23,"=0")</f>
        <v>4</v>
      </c>
      <c r="AW5" s="2">
        <f>COUNTIF(T6:T23,"=0")</f>
        <v>5</v>
      </c>
      <c r="AX5" s="2">
        <f>COUNTIF(U6:U23,"=0")</f>
        <v>2</v>
      </c>
      <c r="AY5" s="2">
        <f>COUNTIF(V6:V23,"=0")</f>
        <v>3</v>
      </c>
      <c r="AZ5" s="2">
        <f>COUNTIF(W6:W23,"=0")</f>
        <v>0</v>
      </c>
      <c r="BA5" s="2">
        <f>COUNTIF(X6:X23,"=0")</f>
        <v>0</v>
      </c>
      <c r="BB5" s="2">
        <f>COUNTIF(Y6:Y23,"=0")</f>
        <v>4</v>
      </c>
      <c r="BC5" s="2">
        <f>COUNTIF(Z6:Z23,"=0")</f>
        <v>0</v>
      </c>
      <c r="BD5" s="2">
        <f>COUNTIF(AA6:AA23,"=0")</f>
        <v>4</v>
      </c>
      <c r="BE5" s="2">
        <f>COUNTIF(AB6:AB23,"=0")</f>
        <v>2</v>
      </c>
      <c r="BF5" s="2">
        <f>COUNTIF(AC6:AC23,"=0")</f>
        <v>4</v>
      </c>
      <c r="BG5" s="91" t="s">
        <v>8</v>
      </c>
      <c r="BH5" s="93"/>
    </row>
    <row r="6" spans="1:60" x14ac:dyDescent="0.25">
      <c r="A6" s="1">
        <v>1</v>
      </c>
      <c r="B6" s="106" t="s">
        <v>88</v>
      </c>
      <c r="C6" s="2">
        <v>1</v>
      </c>
      <c r="D6" s="2" t="s">
        <v>89</v>
      </c>
      <c r="E6" s="103">
        <v>3</v>
      </c>
      <c r="F6" s="103">
        <v>3</v>
      </c>
      <c r="G6" s="103">
        <v>1</v>
      </c>
      <c r="H6" s="103">
        <v>2</v>
      </c>
      <c r="I6" s="103">
        <v>0</v>
      </c>
      <c r="J6" s="103">
        <v>2</v>
      </c>
      <c r="K6" s="103">
        <v>2</v>
      </c>
      <c r="L6" s="103">
        <v>1</v>
      </c>
      <c r="M6" s="103">
        <v>1</v>
      </c>
      <c r="N6" s="103">
        <v>2</v>
      </c>
      <c r="O6" s="103">
        <v>3</v>
      </c>
      <c r="P6" s="103">
        <v>2</v>
      </c>
      <c r="Q6" s="103">
        <v>1</v>
      </c>
      <c r="R6" s="103">
        <v>1</v>
      </c>
      <c r="S6" s="103">
        <v>2</v>
      </c>
      <c r="T6" s="103">
        <v>1</v>
      </c>
      <c r="U6" s="103">
        <v>2</v>
      </c>
      <c r="V6" s="103">
        <v>3</v>
      </c>
      <c r="W6" s="103">
        <v>2</v>
      </c>
      <c r="X6" s="103">
        <v>1</v>
      </c>
      <c r="Y6" s="103">
        <v>1</v>
      </c>
      <c r="Z6" s="103">
        <v>1</v>
      </c>
      <c r="AA6" s="103">
        <v>1</v>
      </c>
      <c r="AB6" s="103">
        <v>2</v>
      </c>
      <c r="AC6" s="103">
        <v>2</v>
      </c>
      <c r="AD6" s="103">
        <v>42</v>
      </c>
      <c r="AE6" s="103">
        <v>4</v>
      </c>
      <c r="AF6" s="6">
        <f>AD6/$AF$1*100</f>
        <v>82.35294117647058</v>
      </c>
    </row>
    <row r="7" spans="1:60" x14ac:dyDescent="0.25">
      <c r="A7" s="1">
        <v>2</v>
      </c>
      <c r="B7" s="106" t="s">
        <v>90</v>
      </c>
      <c r="C7" s="2">
        <v>1</v>
      </c>
      <c r="D7" s="2" t="s">
        <v>89</v>
      </c>
      <c r="E7" s="103">
        <v>0</v>
      </c>
      <c r="F7" s="103">
        <v>2</v>
      </c>
      <c r="G7" s="103">
        <v>1</v>
      </c>
      <c r="H7" s="103">
        <v>2</v>
      </c>
      <c r="I7" s="103" t="s">
        <v>65</v>
      </c>
      <c r="J7" s="103">
        <v>2</v>
      </c>
      <c r="K7" s="103">
        <v>0</v>
      </c>
      <c r="L7" s="103">
        <v>1</v>
      </c>
      <c r="M7" s="103">
        <v>1</v>
      </c>
      <c r="N7" s="103">
        <v>0</v>
      </c>
      <c r="O7" s="103">
        <v>2</v>
      </c>
      <c r="P7" s="103">
        <v>1</v>
      </c>
      <c r="Q7" s="103">
        <v>1</v>
      </c>
      <c r="R7" s="103">
        <v>1</v>
      </c>
      <c r="S7" s="103">
        <v>0</v>
      </c>
      <c r="T7" s="103">
        <v>1</v>
      </c>
      <c r="U7" s="103">
        <v>1</v>
      </c>
      <c r="V7" s="103">
        <v>2</v>
      </c>
      <c r="W7" s="103">
        <v>1</v>
      </c>
      <c r="X7" s="103" t="s">
        <v>65</v>
      </c>
      <c r="Y7" s="103" t="s">
        <v>65</v>
      </c>
      <c r="Z7" s="103">
        <v>1</v>
      </c>
      <c r="AA7" s="103">
        <v>0</v>
      </c>
      <c r="AB7" s="103">
        <v>0</v>
      </c>
      <c r="AC7" s="103">
        <v>0</v>
      </c>
      <c r="AD7" s="103">
        <v>20</v>
      </c>
      <c r="AE7" s="103">
        <v>2</v>
      </c>
      <c r="AF7" s="6">
        <f t="shared" ref="AF7:AF23" si="1">AD7/$AF$1*100</f>
        <v>39.215686274509807</v>
      </c>
      <c r="AH7" s="67" t="s">
        <v>13</v>
      </c>
      <c r="AI7" s="14">
        <f>COUNTIF(AE6:AE23,"=2")</f>
        <v>3</v>
      </c>
      <c r="AJ7" s="15">
        <f>AI7/$AH$1*100</f>
        <v>9.0909090909090917</v>
      </c>
    </row>
    <row r="8" spans="1:60" x14ac:dyDescent="0.25">
      <c r="A8" s="1">
        <v>3</v>
      </c>
      <c r="B8" s="106" t="s">
        <v>91</v>
      </c>
      <c r="C8" s="2">
        <v>2</v>
      </c>
      <c r="D8" s="2" t="s">
        <v>89</v>
      </c>
      <c r="E8" s="103">
        <v>2</v>
      </c>
      <c r="F8" s="103">
        <v>3</v>
      </c>
      <c r="G8" s="103">
        <v>2</v>
      </c>
      <c r="H8" s="103">
        <v>2</v>
      </c>
      <c r="I8" s="103">
        <v>0</v>
      </c>
      <c r="J8" s="103">
        <v>3</v>
      </c>
      <c r="K8" s="103">
        <v>0</v>
      </c>
      <c r="L8" s="103">
        <v>1</v>
      </c>
      <c r="M8" s="103">
        <v>1</v>
      </c>
      <c r="N8" s="103">
        <v>2</v>
      </c>
      <c r="O8" s="103">
        <v>3</v>
      </c>
      <c r="P8" s="103">
        <v>2</v>
      </c>
      <c r="Q8" s="103">
        <v>1</v>
      </c>
      <c r="R8" s="103">
        <v>1</v>
      </c>
      <c r="S8" s="103">
        <v>1</v>
      </c>
      <c r="T8" s="103">
        <v>1</v>
      </c>
      <c r="U8" s="103">
        <v>1</v>
      </c>
      <c r="V8" s="103">
        <v>2</v>
      </c>
      <c r="W8" s="103">
        <v>1</v>
      </c>
      <c r="X8" s="103" t="s">
        <v>65</v>
      </c>
      <c r="Y8" s="103" t="s">
        <v>65</v>
      </c>
      <c r="Z8" s="103">
        <v>1</v>
      </c>
      <c r="AA8" s="103">
        <v>1</v>
      </c>
      <c r="AB8" s="103">
        <v>1</v>
      </c>
      <c r="AC8" s="103">
        <v>2</v>
      </c>
      <c r="AD8" s="103">
        <v>34</v>
      </c>
      <c r="AE8" s="103">
        <v>3</v>
      </c>
      <c r="AF8" s="6">
        <f t="shared" si="1"/>
        <v>66.666666666666657</v>
      </c>
      <c r="AH8" s="68" t="s">
        <v>14</v>
      </c>
      <c r="AI8" s="8">
        <f>COUNTIF(AE6:AE23,"=3")</f>
        <v>5</v>
      </c>
      <c r="AJ8" s="13">
        <f>AI8/$AH$1*100</f>
        <v>15.151515151515152</v>
      </c>
    </row>
    <row r="9" spans="1:60" x14ac:dyDescent="0.25">
      <c r="A9" s="1">
        <v>4</v>
      </c>
      <c r="B9" s="106" t="s">
        <v>92</v>
      </c>
      <c r="C9" s="2">
        <v>2</v>
      </c>
      <c r="D9" s="2" t="s">
        <v>89</v>
      </c>
      <c r="E9" s="103">
        <v>4</v>
      </c>
      <c r="F9" s="103">
        <v>3</v>
      </c>
      <c r="G9" s="103">
        <v>2</v>
      </c>
      <c r="H9" s="103">
        <v>3</v>
      </c>
      <c r="I9" s="103">
        <v>3</v>
      </c>
      <c r="J9" s="103">
        <v>3</v>
      </c>
      <c r="K9" s="103">
        <v>3</v>
      </c>
      <c r="L9" s="103">
        <v>1</v>
      </c>
      <c r="M9" s="103">
        <v>1</v>
      </c>
      <c r="N9" s="103">
        <v>2</v>
      </c>
      <c r="O9" s="103">
        <v>3</v>
      </c>
      <c r="P9" s="103">
        <v>2</v>
      </c>
      <c r="Q9" s="103">
        <v>1</v>
      </c>
      <c r="R9" s="103">
        <v>1</v>
      </c>
      <c r="S9" s="103">
        <v>1</v>
      </c>
      <c r="T9" s="103">
        <v>1</v>
      </c>
      <c r="U9" s="103">
        <v>2</v>
      </c>
      <c r="V9" s="103">
        <v>3</v>
      </c>
      <c r="W9" s="103">
        <v>2</v>
      </c>
      <c r="X9" s="103">
        <v>1</v>
      </c>
      <c r="Y9" s="103">
        <v>1</v>
      </c>
      <c r="Z9" s="103">
        <v>1</v>
      </c>
      <c r="AA9" s="103">
        <v>1</v>
      </c>
      <c r="AB9" s="103">
        <v>2</v>
      </c>
      <c r="AC9" s="103">
        <v>2</v>
      </c>
      <c r="AD9" s="103">
        <v>49</v>
      </c>
      <c r="AE9" s="103">
        <v>5</v>
      </c>
      <c r="AF9" s="6">
        <f t="shared" si="1"/>
        <v>96.078431372549019</v>
      </c>
      <c r="AH9" s="69" t="s">
        <v>15</v>
      </c>
      <c r="AI9" s="11">
        <f>COUNTIF(AE6:AE23,"=4")</f>
        <v>8</v>
      </c>
      <c r="AJ9" s="12">
        <f>AI9/$AH$1*100</f>
        <v>24.242424242424242</v>
      </c>
    </row>
    <row r="10" spans="1:60" x14ac:dyDescent="0.25">
      <c r="A10" s="1">
        <v>5</v>
      </c>
      <c r="B10" s="106" t="s">
        <v>93</v>
      </c>
      <c r="C10" s="2">
        <v>1</v>
      </c>
      <c r="D10" s="2" t="s">
        <v>89</v>
      </c>
      <c r="E10" s="103">
        <v>4</v>
      </c>
      <c r="F10" s="103">
        <v>3</v>
      </c>
      <c r="G10" s="103">
        <v>2</v>
      </c>
      <c r="H10" s="103">
        <v>3</v>
      </c>
      <c r="I10" s="103">
        <v>1</v>
      </c>
      <c r="J10" s="103">
        <v>3</v>
      </c>
      <c r="K10" s="103">
        <v>3</v>
      </c>
      <c r="L10" s="103">
        <v>1</v>
      </c>
      <c r="M10" s="103">
        <v>0</v>
      </c>
      <c r="N10" s="103">
        <v>2</v>
      </c>
      <c r="O10" s="103">
        <v>3</v>
      </c>
      <c r="P10" s="103">
        <v>2</v>
      </c>
      <c r="Q10" s="103">
        <v>1</v>
      </c>
      <c r="R10" s="103">
        <v>1</v>
      </c>
      <c r="S10" s="103">
        <v>0</v>
      </c>
      <c r="T10" s="103">
        <v>0</v>
      </c>
      <c r="U10" s="103">
        <v>1</v>
      </c>
      <c r="V10" s="103">
        <v>3</v>
      </c>
      <c r="W10" s="103">
        <v>2</v>
      </c>
      <c r="X10" s="103">
        <v>1</v>
      </c>
      <c r="Y10" s="103">
        <v>1</v>
      </c>
      <c r="Z10" s="103">
        <v>1</v>
      </c>
      <c r="AA10" s="103">
        <v>1</v>
      </c>
      <c r="AB10" s="103">
        <v>1</v>
      </c>
      <c r="AC10" s="103">
        <v>1</v>
      </c>
      <c r="AD10" s="103">
        <v>41</v>
      </c>
      <c r="AE10" s="103">
        <v>4</v>
      </c>
      <c r="AF10" s="6">
        <f t="shared" si="1"/>
        <v>80.392156862745097</v>
      </c>
      <c r="AH10" s="70" t="s">
        <v>16</v>
      </c>
      <c r="AI10" s="9">
        <f>COUNTIF(AE6:AE23,"=5")</f>
        <v>2</v>
      </c>
      <c r="AJ10" s="10">
        <f>AI10/$AH$1*100</f>
        <v>6.0606060606060606</v>
      </c>
    </row>
    <row r="11" spans="1:60" x14ac:dyDescent="0.25">
      <c r="A11" s="1">
        <v>6</v>
      </c>
      <c r="B11" s="106" t="s">
        <v>94</v>
      </c>
      <c r="C11" s="2">
        <v>1</v>
      </c>
      <c r="D11" s="2" t="s">
        <v>89</v>
      </c>
      <c r="E11" s="103">
        <v>3</v>
      </c>
      <c r="F11" s="103">
        <v>3</v>
      </c>
      <c r="G11" s="103">
        <v>2</v>
      </c>
      <c r="H11" s="103">
        <v>2</v>
      </c>
      <c r="I11" s="103">
        <v>2</v>
      </c>
      <c r="J11" s="103">
        <v>3</v>
      </c>
      <c r="K11" s="103">
        <v>2</v>
      </c>
      <c r="L11" s="103">
        <v>1</v>
      </c>
      <c r="M11" s="103">
        <v>1</v>
      </c>
      <c r="N11" s="103">
        <v>1</v>
      </c>
      <c r="O11" s="103">
        <v>3</v>
      </c>
      <c r="P11" s="103">
        <v>2</v>
      </c>
      <c r="Q11" s="103">
        <v>1</v>
      </c>
      <c r="R11" s="103">
        <v>1</v>
      </c>
      <c r="S11" s="103">
        <v>1</v>
      </c>
      <c r="T11" s="103">
        <v>0</v>
      </c>
      <c r="U11" s="103">
        <v>1</v>
      </c>
      <c r="V11" s="103">
        <v>2</v>
      </c>
      <c r="W11" s="103">
        <v>2</v>
      </c>
      <c r="X11" s="103">
        <v>1</v>
      </c>
      <c r="Y11" s="103">
        <v>2</v>
      </c>
      <c r="Z11" s="103">
        <v>1</v>
      </c>
      <c r="AA11" s="103">
        <v>1</v>
      </c>
      <c r="AB11" s="103">
        <v>2</v>
      </c>
      <c r="AC11" s="103">
        <v>2</v>
      </c>
      <c r="AD11" s="103">
        <v>42</v>
      </c>
      <c r="AE11" s="103">
        <v>4</v>
      </c>
      <c r="AF11" s="6">
        <f t="shared" si="1"/>
        <v>82.35294117647058</v>
      </c>
    </row>
    <row r="12" spans="1:60" x14ac:dyDescent="0.25">
      <c r="A12" s="1">
        <v>7</v>
      </c>
      <c r="B12" s="106" t="s">
        <v>95</v>
      </c>
      <c r="C12" s="2">
        <v>1</v>
      </c>
      <c r="D12" s="2" t="s">
        <v>89</v>
      </c>
      <c r="E12" s="103">
        <v>3</v>
      </c>
      <c r="F12" s="103">
        <v>3</v>
      </c>
      <c r="G12" s="103">
        <v>2</v>
      </c>
      <c r="H12" s="103">
        <v>2</v>
      </c>
      <c r="I12" s="103" t="s">
        <v>65</v>
      </c>
      <c r="J12" s="103">
        <v>3</v>
      </c>
      <c r="K12" s="103">
        <v>2</v>
      </c>
      <c r="L12" s="103">
        <v>1</v>
      </c>
      <c r="M12" s="103">
        <v>1</v>
      </c>
      <c r="N12" s="103">
        <v>2</v>
      </c>
      <c r="O12" s="103">
        <v>3</v>
      </c>
      <c r="P12" s="103">
        <v>2</v>
      </c>
      <c r="Q12" s="103">
        <v>1</v>
      </c>
      <c r="R12" s="103">
        <v>1</v>
      </c>
      <c r="S12" s="103">
        <v>1</v>
      </c>
      <c r="T12" s="103">
        <v>1</v>
      </c>
      <c r="U12" s="103">
        <v>1</v>
      </c>
      <c r="V12" s="103">
        <v>3</v>
      </c>
      <c r="W12" s="103">
        <v>1</v>
      </c>
      <c r="X12" s="103">
        <v>1</v>
      </c>
      <c r="Y12" s="103">
        <v>1</v>
      </c>
      <c r="Z12" s="103">
        <v>1</v>
      </c>
      <c r="AA12" s="103">
        <v>1</v>
      </c>
      <c r="AB12" s="103">
        <v>2</v>
      </c>
      <c r="AC12" s="103">
        <v>2</v>
      </c>
      <c r="AD12" s="103">
        <v>41</v>
      </c>
      <c r="AE12" s="103">
        <v>4</v>
      </c>
      <c r="AF12" s="6">
        <f t="shared" si="1"/>
        <v>80.392156862745097</v>
      </c>
      <c r="AH12" s="75" t="s">
        <v>53</v>
      </c>
      <c r="AI12" s="75"/>
      <c r="AJ12" s="66">
        <f>COUNTIF(AF6:AF23,100)</f>
        <v>0</v>
      </c>
    </row>
    <row r="13" spans="1:60" x14ac:dyDescent="0.25">
      <c r="A13" s="1">
        <v>8</v>
      </c>
      <c r="B13" s="106" t="s">
        <v>96</v>
      </c>
      <c r="C13" s="2">
        <v>2</v>
      </c>
      <c r="D13" s="2" t="s">
        <v>89</v>
      </c>
      <c r="E13" s="103">
        <v>4</v>
      </c>
      <c r="F13" s="103">
        <v>3</v>
      </c>
      <c r="G13" s="103">
        <v>1</v>
      </c>
      <c r="H13" s="103">
        <v>0</v>
      </c>
      <c r="I13" s="103">
        <v>0</v>
      </c>
      <c r="J13" s="103">
        <v>3</v>
      </c>
      <c r="K13" s="103">
        <v>3</v>
      </c>
      <c r="L13" s="103">
        <v>1</v>
      </c>
      <c r="M13" s="103">
        <v>1</v>
      </c>
      <c r="N13" s="103">
        <v>2</v>
      </c>
      <c r="O13" s="103">
        <v>3</v>
      </c>
      <c r="P13" s="103">
        <v>2</v>
      </c>
      <c r="Q13" s="103">
        <v>1</v>
      </c>
      <c r="R13" s="103">
        <v>1</v>
      </c>
      <c r="S13" s="103">
        <v>2</v>
      </c>
      <c r="T13" s="103">
        <v>1</v>
      </c>
      <c r="U13" s="103">
        <v>2</v>
      </c>
      <c r="V13" s="103">
        <v>3</v>
      </c>
      <c r="W13" s="103">
        <v>2</v>
      </c>
      <c r="X13" s="103">
        <v>1</v>
      </c>
      <c r="Y13" s="103">
        <v>1</v>
      </c>
      <c r="Z13" s="103">
        <v>1</v>
      </c>
      <c r="AA13" s="103">
        <v>0</v>
      </c>
      <c r="AB13" s="103" t="s">
        <v>65</v>
      </c>
      <c r="AC13" s="103" t="s">
        <v>65</v>
      </c>
      <c r="AD13" s="103">
        <v>38</v>
      </c>
      <c r="AE13" s="103">
        <v>4</v>
      </c>
      <c r="AF13" s="6">
        <f t="shared" si="1"/>
        <v>74.509803921568633</v>
      </c>
      <c r="AH13" s="76" t="s">
        <v>17</v>
      </c>
      <c r="AI13" s="77"/>
      <c r="AJ13" s="7">
        <f>SUM(AI8:AI10)/$AH$1*100</f>
        <v>45.454545454545453</v>
      </c>
    </row>
    <row r="14" spans="1:60" x14ac:dyDescent="0.25">
      <c r="A14" s="1">
        <v>9</v>
      </c>
      <c r="B14" s="106" t="s">
        <v>97</v>
      </c>
      <c r="C14" s="2">
        <v>1</v>
      </c>
      <c r="D14" s="2" t="s">
        <v>89</v>
      </c>
      <c r="E14" s="103">
        <v>1</v>
      </c>
      <c r="F14" s="103">
        <v>2</v>
      </c>
      <c r="G14" s="103">
        <v>2</v>
      </c>
      <c r="H14" s="103">
        <v>3</v>
      </c>
      <c r="I14" s="103">
        <v>0</v>
      </c>
      <c r="J14" s="103">
        <v>0</v>
      </c>
      <c r="K14" s="103">
        <v>0</v>
      </c>
      <c r="L14" s="103">
        <v>1</v>
      </c>
      <c r="M14" s="103">
        <v>1</v>
      </c>
      <c r="N14" s="103">
        <v>0</v>
      </c>
      <c r="O14" s="103">
        <v>0</v>
      </c>
      <c r="P14" s="103">
        <v>0</v>
      </c>
      <c r="Q14" s="103">
        <v>1</v>
      </c>
      <c r="R14" s="103">
        <v>0</v>
      </c>
      <c r="S14" s="103">
        <v>2</v>
      </c>
      <c r="T14" s="103">
        <v>0</v>
      </c>
      <c r="U14" s="103">
        <v>0</v>
      </c>
      <c r="V14" s="103">
        <v>0</v>
      </c>
      <c r="W14" s="103" t="s">
        <v>65</v>
      </c>
      <c r="X14" s="103" t="s">
        <v>65</v>
      </c>
      <c r="Y14" s="103" t="s">
        <v>65</v>
      </c>
      <c r="Z14" s="103" t="s">
        <v>65</v>
      </c>
      <c r="AA14" s="103" t="s">
        <v>65</v>
      </c>
      <c r="AB14" s="103" t="s">
        <v>65</v>
      </c>
      <c r="AC14" s="103" t="s">
        <v>65</v>
      </c>
      <c r="AD14" s="103">
        <v>13</v>
      </c>
      <c r="AE14" s="103">
        <v>2</v>
      </c>
      <c r="AF14" s="6">
        <f t="shared" si="1"/>
        <v>25.490196078431371</v>
      </c>
      <c r="AH14" s="76" t="s">
        <v>31</v>
      </c>
      <c r="AI14" s="77"/>
      <c r="AJ14" s="7">
        <f>SUM(AI9:AI10)/$AH$1*100</f>
        <v>30.303030303030305</v>
      </c>
    </row>
    <row r="15" spans="1:60" x14ac:dyDescent="0.25">
      <c r="A15" s="1">
        <v>10</v>
      </c>
      <c r="B15" s="106" t="s">
        <v>98</v>
      </c>
      <c r="C15" s="2">
        <v>1</v>
      </c>
      <c r="D15" s="2" t="s">
        <v>89</v>
      </c>
      <c r="E15" s="103">
        <v>3</v>
      </c>
      <c r="F15" s="103">
        <v>2</v>
      </c>
      <c r="G15" s="103">
        <v>2</v>
      </c>
      <c r="H15" s="103">
        <v>2</v>
      </c>
      <c r="I15" s="103">
        <v>0</v>
      </c>
      <c r="J15" s="103">
        <v>3</v>
      </c>
      <c r="K15" s="103">
        <v>0</v>
      </c>
      <c r="L15" s="103">
        <v>1</v>
      </c>
      <c r="M15" s="103">
        <v>1</v>
      </c>
      <c r="N15" s="103">
        <v>2</v>
      </c>
      <c r="O15" s="103">
        <v>3</v>
      </c>
      <c r="P15" s="103">
        <v>0</v>
      </c>
      <c r="Q15" s="103">
        <v>1</v>
      </c>
      <c r="R15" s="103">
        <v>1</v>
      </c>
      <c r="S15" s="103">
        <v>0</v>
      </c>
      <c r="T15" s="103">
        <v>0</v>
      </c>
      <c r="U15" s="103">
        <v>1</v>
      </c>
      <c r="V15" s="103">
        <v>2</v>
      </c>
      <c r="W15" s="103">
        <v>2</v>
      </c>
      <c r="X15" s="103">
        <v>1</v>
      </c>
      <c r="Y15" s="103">
        <v>1</v>
      </c>
      <c r="Z15" s="103">
        <v>1</v>
      </c>
      <c r="AA15" s="103">
        <v>1</v>
      </c>
      <c r="AB15" s="103">
        <v>2</v>
      </c>
      <c r="AC15" s="103">
        <v>1</v>
      </c>
      <c r="AD15" s="103">
        <v>33</v>
      </c>
      <c r="AE15" s="103">
        <v>3</v>
      </c>
      <c r="AF15" s="6">
        <f t="shared" si="1"/>
        <v>64.705882352941174</v>
      </c>
      <c r="AH15" s="76" t="s">
        <v>28</v>
      </c>
      <c r="AI15" s="77"/>
      <c r="AJ15" s="7">
        <f>AVERAGE(AD6:AD23)</f>
        <v>34.722222222222221</v>
      </c>
    </row>
    <row r="16" spans="1:60" x14ac:dyDescent="0.25">
      <c r="A16" s="1">
        <v>11</v>
      </c>
      <c r="B16" s="106" t="s">
        <v>99</v>
      </c>
      <c r="C16" s="2">
        <v>2</v>
      </c>
      <c r="D16" s="2" t="s">
        <v>89</v>
      </c>
      <c r="E16" s="103">
        <v>2</v>
      </c>
      <c r="F16" s="103">
        <v>2</v>
      </c>
      <c r="G16" s="103">
        <v>2</v>
      </c>
      <c r="H16" s="103">
        <v>2</v>
      </c>
      <c r="I16" s="103" t="s">
        <v>65</v>
      </c>
      <c r="J16" s="103">
        <v>3</v>
      </c>
      <c r="K16" s="103">
        <v>2</v>
      </c>
      <c r="L16" s="103">
        <v>1</v>
      </c>
      <c r="M16" s="103">
        <v>1</v>
      </c>
      <c r="N16" s="103">
        <v>2</v>
      </c>
      <c r="O16" s="103">
        <v>3</v>
      </c>
      <c r="P16" s="103">
        <v>2</v>
      </c>
      <c r="Q16" s="103">
        <v>1</v>
      </c>
      <c r="R16" s="103">
        <v>1</v>
      </c>
      <c r="S16" s="103">
        <v>1</v>
      </c>
      <c r="T16" s="103">
        <v>1</v>
      </c>
      <c r="U16" s="103">
        <v>1</v>
      </c>
      <c r="V16" s="103">
        <v>3</v>
      </c>
      <c r="W16" s="103">
        <v>2</v>
      </c>
      <c r="X16" s="103">
        <v>1</v>
      </c>
      <c r="Y16" s="103">
        <v>0</v>
      </c>
      <c r="Z16" s="103">
        <v>1</v>
      </c>
      <c r="AA16" s="103">
        <v>1</v>
      </c>
      <c r="AB16" s="103">
        <v>1</v>
      </c>
      <c r="AC16" s="103">
        <v>2</v>
      </c>
      <c r="AD16" s="103">
        <v>38</v>
      </c>
      <c r="AE16" s="103">
        <v>4</v>
      </c>
      <c r="AF16" s="6">
        <f t="shared" si="1"/>
        <v>74.509803921568633</v>
      </c>
      <c r="AH16" s="76" t="s">
        <v>18</v>
      </c>
      <c r="AI16" s="77"/>
      <c r="AJ16" s="7">
        <f>AVERAGE(AE6:AE23)</f>
        <v>3.5</v>
      </c>
    </row>
    <row r="17" spans="1:37" x14ac:dyDescent="0.25">
      <c r="A17" s="1">
        <v>12</v>
      </c>
      <c r="B17" s="106" t="s">
        <v>100</v>
      </c>
      <c r="C17" s="2">
        <v>2</v>
      </c>
      <c r="D17" s="2" t="s">
        <v>89</v>
      </c>
      <c r="E17" s="103">
        <v>1</v>
      </c>
      <c r="F17" s="103">
        <v>1</v>
      </c>
      <c r="G17" s="103">
        <v>2</v>
      </c>
      <c r="H17" s="103">
        <v>3</v>
      </c>
      <c r="I17" s="103">
        <v>3</v>
      </c>
      <c r="J17" s="103">
        <v>3</v>
      </c>
      <c r="K17" s="103">
        <v>0</v>
      </c>
      <c r="L17" s="103">
        <v>1</v>
      </c>
      <c r="M17" s="103">
        <v>1</v>
      </c>
      <c r="N17" s="103">
        <v>2</v>
      </c>
      <c r="O17" s="103">
        <v>3</v>
      </c>
      <c r="P17" s="103">
        <v>1</v>
      </c>
      <c r="Q17" s="103">
        <v>1</v>
      </c>
      <c r="R17" s="103">
        <v>0</v>
      </c>
      <c r="S17" s="103">
        <v>0</v>
      </c>
      <c r="T17" s="103">
        <v>1</v>
      </c>
      <c r="U17" s="103">
        <v>2</v>
      </c>
      <c r="V17" s="103">
        <v>3</v>
      </c>
      <c r="W17" s="103">
        <v>2</v>
      </c>
      <c r="X17" s="103">
        <v>1</v>
      </c>
      <c r="Y17" s="103">
        <v>0</v>
      </c>
      <c r="Z17" s="103">
        <v>1</v>
      </c>
      <c r="AA17" s="103">
        <v>0</v>
      </c>
      <c r="AB17" s="103">
        <v>2</v>
      </c>
      <c r="AC17" s="103">
        <v>0</v>
      </c>
      <c r="AD17" s="103">
        <v>34</v>
      </c>
      <c r="AE17" s="103">
        <v>3</v>
      </c>
      <c r="AF17" s="6">
        <f t="shared" si="1"/>
        <v>66.666666666666657</v>
      </c>
      <c r="AH17" s="76" t="s">
        <v>54</v>
      </c>
      <c r="AI17" s="77"/>
      <c r="AJ17" s="7">
        <f>AVERAGE(AF6:AF23)</f>
        <v>68.082788671023948</v>
      </c>
    </row>
    <row r="18" spans="1:37" x14ac:dyDescent="0.25">
      <c r="A18" s="1">
        <v>13</v>
      </c>
      <c r="B18" s="106" t="s">
        <v>101</v>
      </c>
      <c r="C18" s="2">
        <v>2</v>
      </c>
      <c r="D18" s="2" t="s">
        <v>89</v>
      </c>
      <c r="E18" s="103">
        <v>4</v>
      </c>
      <c r="F18" s="103">
        <v>3</v>
      </c>
      <c r="G18" s="103">
        <v>2</v>
      </c>
      <c r="H18" s="103">
        <v>2</v>
      </c>
      <c r="I18" s="103">
        <v>3</v>
      </c>
      <c r="J18" s="103">
        <v>3</v>
      </c>
      <c r="K18" s="103">
        <v>3</v>
      </c>
      <c r="L18" s="103">
        <v>1</v>
      </c>
      <c r="M18" s="103">
        <v>1</v>
      </c>
      <c r="N18" s="103">
        <v>2</v>
      </c>
      <c r="O18" s="103">
        <v>3</v>
      </c>
      <c r="P18" s="103">
        <v>2</v>
      </c>
      <c r="Q18" s="103">
        <v>1</v>
      </c>
      <c r="R18" s="103">
        <v>0</v>
      </c>
      <c r="S18" s="103">
        <v>2</v>
      </c>
      <c r="T18" s="103">
        <v>1</v>
      </c>
      <c r="U18" s="103">
        <v>2</v>
      </c>
      <c r="V18" s="103">
        <v>3</v>
      </c>
      <c r="W18" s="103">
        <v>2</v>
      </c>
      <c r="X18" s="103">
        <v>1</v>
      </c>
      <c r="Y18" s="103">
        <v>0</v>
      </c>
      <c r="Z18" s="103">
        <v>1</v>
      </c>
      <c r="AA18" s="103">
        <v>1</v>
      </c>
      <c r="AB18" s="103" t="s">
        <v>65</v>
      </c>
      <c r="AC18" s="103" t="s">
        <v>65</v>
      </c>
      <c r="AD18" s="103">
        <v>43</v>
      </c>
      <c r="AE18" s="103">
        <v>4</v>
      </c>
      <c r="AF18" s="6">
        <f t="shared" si="1"/>
        <v>84.313725490196077</v>
      </c>
    </row>
    <row r="19" spans="1:37" x14ac:dyDescent="0.25">
      <c r="A19" s="1">
        <v>14</v>
      </c>
      <c r="B19" s="106" t="s">
        <v>102</v>
      </c>
      <c r="C19" s="2">
        <v>2</v>
      </c>
      <c r="D19" s="2" t="s">
        <v>89</v>
      </c>
      <c r="E19" s="103">
        <v>3</v>
      </c>
      <c r="F19" s="103">
        <v>2</v>
      </c>
      <c r="G19" s="103">
        <v>1</v>
      </c>
      <c r="H19" s="103">
        <v>0</v>
      </c>
      <c r="I19" s="103" t="s">
        <v>65</v>
      </c>
      <c r="J19" s="103">
        <v>1</v>
      </c>
      <c r="K19" s="103">
        <v>0</v>
      </c>
      <c r="L19" s="103">
        <v>1</v>
      </c>
      <c r="M19" s="103" t="s">
        <v>65</v>
      </c>
      <c r="N19" s="103">
        <v>2</v>
      </c>
      <c r="O19" s="103">
        <v>3</v>
      </c>
      <c r="P19" s="103" t="s">
        <v>65</v>
      </c>
      <c r="Q19" s="103">
        <v>1</v>
      </c>
      <c r="R19" s="103">
        <v>1</v>
      </c>
      <c r="S19" s="103">
        <v>2</v>
      </c>
      <c r="T19" s="103">
        <v>1</v>
      </c>
      <c r="U19" s="103">
        <v>1</v>
      </c>
      <c r="V19" s="103">
        <v>3</v>
      </c>
      <c r="W19" s="103">
        <v>2</v>
      </c>
      <c r="X19" s="103">
        <v>1</v>
      </c>
      <c r="Y19" s="103" t="s">
        <v>65</v>
      </c>
      <c r="Z19" s="103">
        <v>1</v>
      </c>
      <c r="AA19" s="103" t="s">
        <v>65</v>
      </c>
      <c r="AB19" s="103">
        <v>2</v>
      </c>
      <c r="AC19" s="103" t="s">
        <v>65</v>
      </c>
      <c r="AD19" s="103">
        <v>28</v>
      </c>
      <c r="AE19" s="103">
        <v>3</v>
      </c>
      <c r="AF19" s="6">
        <f t="shared" si="1"/>
        <v>54.901960784313729</v>
      </c>
      <c r="AH19" s="87" t="s">
        <v>52</v>
      </c>
      <c r="AI19" s="88"/>
      <c r="AJ19" s="65" t="s">
        <v>51</v>
      </c>
      <c r="AK19" s="65" t="s">
        <v>50</v>
      </c>
    </row>
    <row r="20" spans="1:37" x14ac:dyDescent="0.25">
      <c r="A20" s="1">
        <v>15</v>
      </c>
      <c r="B20" s="106" t="s">
        <v>103</v>
      </c>
      <c r="C20" s="2">
        <v>1</v>
      </c>
      <c r="D20" s="2" t="s">
        <v>89</v>
      </c>
      <c r="E20" s="103">
        <v>1</v>
      </c>
      <c r="F20" s="103">
        <v>2</v>
      </c>
      <c r="G20" s="103">
        <v>2</v>
      </c>
      <c r="H20" s="103">
        <v>3</v>
      </c>
      <c r="I20" s="103">
        <v>2</v>
      </c>
      <c r="J20" s="103">
        <v>3</v>
      </c>
      <c r="K20" s="103">
        <v>2</v>
      </c>
      <c r="L20" s="103">
        <v>1</v>
      </c>
      <c r="M20" s="103">
        <v>1</v>
      </c>
      <c r="N20" s="103">
        <v>2</v>
      </c>
      <c r="O20" s="103">
        <v>3</v>
      </c>
      <c r="P20" s="103">
        <v>2</v>
      </c>
      <c r="Q20" s="103">
        <v>1</v>
      </c>
      <c r="R20" s="103">
        <v>0</v>
      </c>
      <c r="S20" s="103">
        <v>2</v>
      </c>
      <c r="T20" s="103">
        <v>0</v>
      </c>
      <c r="U20" s="103">
        <v>2</v>
      </c>
      <c r="V20" s="103">
        <v>0</v>
      </c>
      <c r="W20" s="103">
        <v>1</v>
      </c>
      <c r="X20" s="103">
        <v>1</v>
      </c>
      <c r="Y20" s="103">
        <v>0</v>
      </c>
      <c r="Z20" s="103">
        <v>1</v>
      </c>
      <c r="AA20" s="103">
        <v>0</v>
      </c>
      <c r="AB20" s="103">
        <v>2</v>
      </c>
      <c r="AC20" s="103">
        <v>0</v>
      </c>
      <c r="AD20" s="103">
        <v>34</v>
      </c>
      <c r="AE20" s="103">
        <v>3</v>
      </c>
      <c r="AF20" s="6">
        <f t="shared" si="1"/>
        <v>66.666666666666657</v>
      </c>
      <c r="AH20" s="91" t="s">
        <v>45</v>
      </c>
      <c r="AI20" s="92"/>
      <c r="AJ20" s="71">
        <f>COUNTIF(AF6:AF23,"&gt;=85")</f>
        <v>2</v>
      </c>
      <c r="AK20" s="71">
        <f>AJ20/AH1*100</f>
        <v>6.0606060606060606</v>
      </c>
    </row>
    <row r="21" spans="1:37" x14ac:dyDescent="0.25">
      <c r="A21" s="1">
        <v>16</v>
      </c>
      <c r="B21" s="106" t="s">
        <v>104</v>
      </c>
      <c r="C21" s="2">
        <v>1</v>
      </c>
      <c r="D21" s="2" t="s">
        <v>89</v>
      </c>
      <c r="E21" s="103">
        <v>4</v>
      </c>
      <c r="F21" s="103">
        <v>3</v>
      </c>
      <c r="G21" s="103">
        <v>2</v>
      </c>
      <c r="H21" s="103">
        <v>3</v>
      </c>
      <c r="I21" s="103">
        <v>2</v>
      </c>
      <c r="J21" s="103">
        <v>3</v>
      </c>
      <c r="K21" s="103">
        <v>3</v>
      </c>
      <c r="L21" s="103">
        <v>1</v>
      </c>
      <c r="M21" s="103">
        <v>1</v>
      </c>
      <c r="N21" s="103">
        <v>2</v>
      </c>
      <c r="O21" s="103">
        <v>3</v>
      </c>
      <c r="P21" s="103">
        <v>2</v>
      </c>
      <c r="Q21" s="103">
        <v>1</v>
      </c>
      <c r="R21" s="103">
        <v>1</v>
      </c>
      <c r="S21" s="103">
        <v>2</v>
      </c>
      <c r="T21" s="103">
        <v>1</v>
      </c>
      <c r="U21" s="103">
        <v>2</v>
      </c>
      <c r="V21" s="103">
        <v>3</v>
      </c>
      <c r="W21" s="103">
        <v>2</v>
      </c>
      <c r="X21" s="103">
        <v>1</v>
      </c>
      <c r="Y21" s="103">
        <v>2</v>
      </c>
      <c r="Z21" s="103">
        <v>1</v>
      </c>
      <c r="AA21" s="103">
        <v>1</v>
      </c>
      <c r="AB21" s="103">
        <v>0</v>
      </c>
      <c r="AC21" s="103">
        <v>0</v>
      </c>
      <c r="AD21" s="103">
        <v>46</v>
      </c>
      <c r="AE21" s="103">
        <v>5</v>
      </c>
      <c r="AF21" s="6">
        <f t="shared" si="1"/>
        <v>90.196078431372555</v>
      </c>
      <c r="AH21" s="91" t="s">
        <v>46</v>
      </c>
      <c r="AI21" s="93"/>
      <c r="AJ21" s="71">
        <f>COUNTIF(AF6:AF23,"&gt;=75")-AJ20</f>
        <v>5</v>
      </c>
      <c r="AK21" s="71">
        <f>AJ21/AH1*100</f>
        <v>15.151515151515152</v>
      </c>
    </row>
    <row r="22" spans="1:37" x14ac:dyDescent="0.25">
      <c r="A22" s="1">
        <v>17</v>
      </c>
      <c r="B22" s="106" t="s">
        <v>105</v>
      </c>
      <c r="C22" s="2">
        <v>2</v>
      </c>
      <c r="D22" s="2" t="s">
        <v>89</v>
      </c>
      <c r="E22" s="103">
        <v>2</v>
      </c>
      <c r="F22" s="103">
        <v>2</v>
      </c>
      <c r="G22" s="103">
        <v>2</v>
      </c>
      <c r="H22" s="103">
        <v>3</v>
      </c>
      <c r="I22" s="103">
        <v>2</v>
      </c>
      <c r="J22" s="103">
        <v>3</v>
      </c>
      <c r="K22" s="103">
        <v>3</v>
      </c>
      <c r="L22" s="103">
        <v>1</v>
      </c>
      <c r="M22" s="103">
        <v>0</v>
      </c>
      <c r="N22" s="103">
        <v>2</v>
      </c>
      <c r="O22" s="103">
        <v>3</v>
      </c>
      <c r="P22" s="103">
        <v>2</v>
      </c>
      <c r="Q22" s="103">
        <v>1</v>
      </c>
      <c r="R22" s="103">
        <v>1</v>
      </c>
      <c r="S22" s="103">
        <v>2</v>
      </c>
      <c r="T22" s="103">
        <v>1</v>
      </c>
      <c r="U22" s="103" t="s">
        <v>65</v>
      </c>
      <c r="V22" s="103" t="s">
        <v>65</v>
      </c>
      <c r="W22" s="103" t="s">
        <v>65</v>
      </c>
      <c r="X22" s="103" t="s">
        <v>65</v>
      </c>
      <c r="Y22" s="103" t="s">
        <v>65</v>
      </c>
      <c r="Z22" s="103">
        <v>1</v>
      </c>
      <c r="AA22" s="103">
        <v>1</v>
      </c>
      <c r="AB22" s="103">
        <v>2</v>
      </c>
      <c r="AC22" s="103">
        <v>2</v>
      </c>
      <c r="AD22" s="103">
        <v>36</v>
      </c>
      <c r="AE22" s="103">
        <v>4</v>
      </c>
      <c r="AF22" s="6">
        <f t="shared" si="1"/>
        <v>70.588235294117652</v>
      </c>
      <c r="AH22" s="91" t="s">
        <v>47</v>
      </c>
      <c r="AI22" s="92"/>
      <c r="AJ22" s="71">
        <f>COUNTIF(AF6:AF23,"&gt;=65")-AJ21-AJ20</f>
        <v>6</v>
      </c>
      <c r="AK22" s="71">
        <f>AJ22/AH1*100</f>
        <v>18.181818181818183</v>
      </c>
    </row>
    <row r="23" spans="1:37" x14ac:dyDescent="0.25">
      <c r="A23" s="1">
        <v>18</v>
      </c>
      <c r="B23" s="106" t="s">
        <v>106</v>
      </c>
      <c r="C23" s="2">
        <v>2</v>
      </c>
      <c r="D23" s="2" t="s">
        <v>89</v>
      </c>
      <c r="E23" s="103">
        <v>0</v>
      </c>
      <c r="F23" s="103">
        <v>2</v>
      </c>
      <c r="G23" s="103">
        <v>2</v>
      </c>
      <c r="H23" s="103">
        <v>2</v>
      </c>
      <c r="I23" s="103" t="s">
        <v>65</v>
      </c>
      <c r="J23" s="103">
        <v>3</v>
      </c>
      <c r="K23" s="103" t="s">
        <v>65</v>
      </c>
      <c r="L23" s="103">
        <v>0</v>
      </c>
      <c r="M23" s="103" t="s">
        <v>65</v>
      </c>
      <c r="N23" s="103">
        <v>2</v>
      </c>
      <c r="O23" s="103" t="s">
        <v>65</v>
      </c>
      <c r="P23" s="103">
        <v>0</v>
      </c>
      <c r="Q23" s="103">
        <v>1</v>
      </c>
      <c r="R23" s="103" t="s">
        <v>65</v>
      </c>
      <c r="S23" s="103">
        <v>1</v>
      </c>
      <c r="T23" s="103" t="s">
        <v>65</v>
      </c>
      <c r="U23" s="103">
        <v>0</v>
      </c>
      <c r="V23" s="103">
        <v>0</v>
      </c>
      <c r="W23" s="103" t="s">
        <v>65</v>
      </c>
      <c r="X23" s="103" t="s">
        <v>65</v>
      </c>
      <c r="Y23" s="103" t="s">
        <v>65</v>
      </c>
      <c r="Z23" s="103" t="s">
        <v>65</v>
      </c>
      <c r="AA23" s="103" t="s">
        <v>65</v>
      </c>
      <c r="AB23" s="103" t="s">
        <v>65</v>
      </c>
      <c r="AC23" s="103" t="s">
        <v>65</v>
      </c>
      <c r="AD23" s="103">
        <v>13</v>
      </c>
      <c r="AE23" s="103">
        <v>2</v>
      </c>
      <c r="AF23" s="6">
        <f t="shared" si="1"/>
        <v>25.490196078431371</v>
      </c>
      <c r="AH23" s="91" t="s">
        <v>48</v>
      </c>
      <c r="AI23" s="92"/>
      <c r="AJ23" s="71">
        <f>COUNTIF(AF6:AF23,"&gt;=50")-AJ22-AJ21-AJ20</f>
        <v>2</v>
      </c>
      <c r="AK23" s="71">
        <f>AJ23/AH1*100</f>
        <v>6.0606060606060606</v>
      </c>
    </row>
    <row r="24" spans="1:37" x14ac:dyDescent="0.25">
      <c r="A24" s="1"/>
      <c r="B24" s="1"/>
      <c r="C24" s="2"/>
      <c r="D24" s="2"/>
      <c r="E24" s="7">
        <f>AVERAGE(E6:E23)/E1*100</f>
        <v>61.111111111111114</v>
      </c>
      <c r="F24" s="7">
        <f>AVERAGE(F6:F23)/F1*100</f>
        <v>81.481481481481495</v>
      </c>
      <c r="G24" s="7">
        <f>AVERAGE(G6:G23)/G1*100</f>
        <v>88.888888888888886</v>
      </c>
      <c r="H24" s="7">
        <f>AVERAGE(H6:H23)/H1*100</f>
        <v>72.222222222222214</v>
      </c>
      <c r="I24" s="7">
        <f>AVERAGE(I6:I23)/I1*100</f>
        <v>46.153846153846153</v>
      </c>
      <c r="J24" s="7">
        <f>AVERAGE(J6:J23)/J1*100</f>
        <v>87.037037037037038</v>
      </c>
      <c r="K24" s="7">
        <f>AVERAGE(K6:K23)/K1*100</f>
        <v>54.901960784313722</v>
      </c>
      <c r="L24" s="7">
        <f>AVERAGE(L6:L23)/L1*100</f>
        <v>94.444444444444443</v>
      </c>
      <c r="M24" s="7">
        <f>AVERAGE(M6:M23)/M1*100</f>
        <v>87.5</v>
      </c>
      <c r="N24" s="7">
        <f>AVERAGE(N6:N23)/N1*100</f>
        <v>86.111111111111114</v>
      </c>
      <c r="O24" s="7">
        <f>AVERAGE(O6:O23)/O1*100</f>
        <v>92.156862745098039</v>
      </c>
      <c r="P24" s="7">
        <f>AVERAGE(P6:P23)/P1*100</f>
        <v>76.470588235294116</v>
      </c>
      <c r="Q24" s="7">
        <f>AVERAGE(Q6:Q23)/Q1*100</f>
        <v>100</v>
      </c>
      <c r="R24" s="7">
        <f>AVERAGE(R6:R23)/R1*100</f>
        <v>76.470588235294116</v>
      </c>
      <c r="S24" s="7">
        <f>AVERAGE(S6:S23)/S1*100</f>
        <v>61.111111111111114</v>
      </c>
      <c r="T24" s="7">
        <f>AVERAGE(T6:T23)/T1*100</f>
        <v>70.588235294117652</v>
      </c>
      <c r="U24" s="7">
        <f>AVERAGE(U6:U23)/U1*100</f>
        <v>64.705882352941174</v>
      </c>
      <c r="V24" s="7">
        <f>AVERAGE(V6:V23)/V1*100</f>
        <v>74.509803921568633</v>
      </c>
      <c r="W24" s="7">
        <f>AVERAGE(W6:W23)/W1*100</f>
        <v>86.666666666666671</v>
      </c>
      <c r="X24" s="7">
        <f>AVERAGE(X6:X23)/X1*100</f>
        <v>100</v>
      </c>
      <c r="Y24" s="7">
        <f>AVERAGE(Y6:Y23)/Y1*100</f>
        <v>41.666666666666671</v>
      </c>
      <c r="Z24" s="7">
        <f>AVERAGE(Z6:Z23)/Z1*100</f>
        <v>100</v>
      </c>
      <c r="AA24" s="7">
        <f>AVERAGE(AA6:AA23)/AA1*100</f>
        <v>73.333333333333329</v>
      </c>
      <c r="AB24" s="7">
        <f>AVERAGE(AB6:AB23)/AB1*100</f>
        <v>75</v>
      </c>
      <c r="AC24" s="7">
        <f>AVERAGE(AC6:AC23)/AC1*100</f>
        <v>61.53846153846154</v>
      </c>
      <c r="AD24" s="36">
        <f>AVERAGE(AD6:AD23)</f>
        <v>34.722222222222221</v>
      </c>
      <c r="AE24" s="36">
        <f>AVERAGE(AE6:AE23)</f>
        <v>3.5</v>
      </c>
      <c r="AF24" s="36">
        <f>AVERAGE(AF6:AF23)</f>
        <v>68.082788671023948</v>
      </c>
      <c r="AH24" s="28"/>
      <c r="AI24" s="28"/>
      <c r="AJ24" s="28"/>
    </row>
    <row r="25" spans="1:37" s="28" customFormat="1" x14ac:dyDescent="0.25">
      <c r="C25" s="37"/>
      <c r="D25" s="37"/>
      <c r="AD25" s="38"/>
      <c r="AE25" s="37"/>
      <c r="AH25"/>
      <c r="AI25"/>
      <c r="AJ25"/>
    </row>
    <row r="26" spans="1:37" ht="322.5" customHeight="1" x14ac:dyDescent="0.25">
      <c r="E26" s="72" t="str">
        <f>'2'!B3</f>
        <v>1K1. Списывать текст с пропусками орфограмм и пунктограмм, соблюдать в практике письма изученные орфографические и пунктуационные нормы/ совершенствовать орфографические и пунктуационные умения и навыки на основе знаний о нормах русского литературного языка; соблюдать культуру чтения, говорения, аудирования и письма</v>
      </c>
      <c r="F26" s="72" t="str">
        <f>'2'!B4</f>
        <v>1K2. Списывать текст с пропусками орфограмм и пунктограмм, соблюдать в практике письма изученные орфографические и пунктуационные нормы/ совершенствовать орфографические и пунктуационные умения и навыки на основе знаний о нормах русского литературного языка; соблюдать культуру чтения, говорения, аудирования и письма</v>
      </c>
      <c r="G26" s="72" t="str">
        <f>'2'!B5</f>
        <v>1K3. Списывать текст с пропусками орфограмм и пунктограмм, соблюдать в практике письма изученные орфографические и пунктуационные нормы/ совершенствовать орфографические и пунктуационные умения и навыки на основе знаний о нормах русского литературного языка; соблюдать культуру чтения, говорения, аудирования и письма</v>
      </c>
      <c r="H26" s="72" t="str">
        <f>'2'!B6</f>
        <v>2K1.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v>
      </c>
      <c r="I26" s="72" t="str">
        <f>'2'!B7</f>
        <v>2K2.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v>
      </c>
      <c r="J26" s="72" t="str">
        <f>'2'!B8</f>
        <v>2K3.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v>
      </c>
      <c r="K26" s="72" t="str">
        <f>'2'!B9</f>
        <v>2K4.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v>
      </c>
      <c r="L26" s="72" t="str">
        <f>'2'!B10</f>
        <v>3.1. Распознавать заданное слово в ряду других на основе сопоставления звукового и буквенного состава, осознавать и объяснять причину несовпадения звуков и букв в слове. Распознавать уровни и единицы языка в предъявленном тексте и видеть взаимосвязь между ними</v>
      </c>
      <c r="M26" s="72" t="str">
        <f>'2'!B11</f>
        <v>3.2. Распознавать заданное слово в ряду других на основе сопоставления звукового и буквенного состава, осознавать и объяснять причину несовпадения звуков и букв в слове. Распознавать уровни и единицы языка в предъявленном тексте и видеть взаимосвязь между ними</v>
      </c>
      <c r="N26" s="72" t="str">
        <f>'2'!B12</f>
        <v>4. Проводить орфоэпический анализ слова; определять место ударного слога.  Соблюдать в речевой практике основные орфоэпические, лексические, грамматические, стилистические, орфографические и пунктуационные нормы русского литературного языка;  оценивать собственную и чужую речь с позиции соответствия языковым нормам / осуществлять речевой самоконтроль</v>
      </c>
      <c r="O26" s="72" t="str">
        <f>'2'!B13</f>
        <v>5. Опознавать самостоятельные части речи и их формы, служебные части речи. Распознавать уровни и единицы языка в предъявленном тексте и видеть взаимосвязь между ними</v>
      </c>
      <c r="P26" s="72" t="str">
        <f>'2'!B14</f>
        <v>6. Распознавать случаи нарушения грамматических норм русского литературного языка в формах слов различных частей речи и исправлять эти нарушения / осуществлять речевой самоконтроль</v>
      </c>
      <c r="Q26" s="72" t="str">
        <f>'2'!B15</f>
        <v>7.1.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подлежащим и сказуемым, выраженными существительными в именительном падеже; опираться на грамматический анализ при объяснении выбора тире и места его постановки в предложении. Cоблюдать в речевой практике основные орфографические и пунктуационные нормы русского литературного языка / совершенствовать орфографические и пунктуационные умения</v>
      </c>
      <c r="R26" s="72" t="str">
        <f>'2'!B16</f>
        <v>7.2.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подлежащим и сказуемым, выраженными существительными в именительном падеже; опираться на грамматический анализ при объяснении выбора тире и места его постановки в предложении. Cоблюдать в речевой практике основные орфографические и пунктуационные нормы русского литературного языка / совершенствовать орфографические и пунктуационные умения</v>
      </c>
      <c r="S26" s="72" t="str">
        <f>'2'!B17</f>
        <v>8.1.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обращением, однородными членами, двумя грамматическими основами;  опираться на грамматический анализ при объяснении расстановки знаков препинания в предложении. Cоблюдать в речевой практике основные  орфографические и пунктуационные нормы русского литературного языка / совершенствовать орфографические и пунктуационные умения и навыки</v>
      </c>
      <c r="T26" s="72" t="str">
        <f>'2'!B18</f>
        <v>8.2.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обращением, однородными членами, двумя грамматическими основами;  опираться на грамматический анализ при объяснении расстановки знаков препинания в предложении. Cоблюдать в речевой практике основные  орфографические и пунктуационные нормы русского литературного языка / совершенствовать орфографические и пунктуационные умения и навыки</v>
      </c>
      <c r="U26" s="72" t="str">
        <f>'2'!B19</f>
        <v>9. Владеть навыками изучающего чтения и информационной переработки прочитанного материала;  адекватно понимать тексты различных функционально-смысловых типов речи и функциональных разновидностей языка;  анализировать текст с точки зрения его основной мысли, адекватно формулировать основную мысль текста в письменной форме.  Использовать при работе с текстом разные виды чтения (поисковое, просмотровое, ознакомительное, изучающее, реферативное)/соблюдать культуру чтения, говорения, аудирования и письма</v>
      </c>
      <c r="V26" s="72" t="str">
        <f>'2'!B20</f>
        <v>10. Осуществлять информационную переработку прочитанного текста, передавать его содержание в виде плана в письменной форме.  Использовать при работе с текстом разные виды чтения (поисковое, просмотровое, ознакомительное, изучающее, реферативное). Владеть умениями информационно перерабатывать прочитанные и прослушанные тексты и представлять их в виде тезисов, конспектов, аннотаций, рефератов;   соблюдать культуру чтения, говорения, аудирования и письма</v>
      </c>
      <c r="W26" s="72" t="str">
        <f>'2'!B21</f>
        <v>11. Понимать целостный смысл текста, находить в тексте требуемую информацию с целью подтверждения выдвинутых тезисов,  на основе которых необходимо построить речевое высказывание в письменной форме.  Использовать при работе с текстом разные виды чтения (поисковое, просмотровое, ознакомительное, изучающее, реферативное). Проводить самостоятельный поиск текстовой и нетекстовой информации, отбирать и анализировать полученную информацию; соблюдать культуру чтения, говорения, аудирования и письма</v>
      </c>
      <c r="X26" s="72" t="str">
        <f>'2'!B22</f>
        <v>12.1. Распознавать и адекватно формулировать лексическое значение многозначного слова с опорой на   контекст; использовать многозначное слово в другом значении в самостоятельно составленном и оформленном на письме речевом высказывании. Распознавать уровни и единицы языка в предъявленном тексте и видеть взаимосвязь между ними; создавать устные и письменные высказывания</v>
      </c>
      <c r="Y26" s="72" t="str">
        <f>'2'!B23</f>
        <v>12.2. Распознавать и адекватно формулировать лексическое значение многозначного слова с опорой на   контекст; использовать многозначное слово в другом значении в самостоятельно составленном и оформленном на письме речевом высказывании. Распознавать уровни и единицы языка в предъявленном тексте и видеть взаимосвязь между ними; создавать устные и письменные высказывания. Соблюдать культуру чтения, говорения, аудирования и письма; осуществлять речевой самоконтроль</v>
      </c>
      <c r="Z26" s="72" t="str">
        <f>'2'!B24</f>
        <v>13.1. Распознавать стилистическую принадлежность слова и подбирать к слову близкие по значению слова (синонимы).  Распознавать уровни и единицы языка в предъявленном тексте и видеть взаимосвязь между ними; использовать синонимические ресурсы русского языка для более точного выражения мысли и усиления выразительности речи; соблюдать культуру чтения, говорения, аудирования и письма; осуществлять речевой самоконтроль</v>
      </c>
      <c r="AA26" s="72" t="str">
        <f>'2'!B25</f>
        <v>13.2. Распознавать стилистическую принадлежность слова и подбирать к слову близкие по значению слова (синонимы). Распознавать уровни и единицы языка в предъявленном тексте и видеть взаимосвязь между ними; использовать синонимические ресурсы русского языка для более точного выражения мысли и усиления выразительности речи; соблюдать культуру чтения, говорения, аудирования и письма; осуществлять речевой самоконтроль</v>
      </c>
      <c r="AB26" s="72" t="str">
        <f>'2'!B26</f>
        <v>14.1. Распознавать значение фразеологической единицы; на основе значения фразеологизма и собственного жизненного опыта обучающихся определять конкретную жизненную ситуацию для адекватной интерпретации фразеологизма; умение  строить монологическое контекстное высказывание  в письменной форме. Распознавать уровни и единицы языка в предъявленном тексте и видеть взаимосвязь между ними; использовать языковые средства адекватно цели общения и речевой ситуации;</v>
      </c>
      <c r="AC26" s="72" t="str">
        <f>'2'!B27</f>
        <v>14.2. Распознавать значение фразеологической единицы; на основе значения фразеологизма и собственного жизненного опыта обучающихся определять конкретную жизненную ситуацию для адекватной интерпретации фразеологизма; умение  строить монологическое контекстное высказывание  в письменной форме. Распознавать уровни и единицы языка в предъявленном тексте и видеть взаимосвязь между ними; использовать языковые средства адекватно цели общения и речевой ситуации</v>
      </c>
    </row>
    <row r="33" spans="3:4" x14ac:dyDescent="0.25">
      <c r="C33"/>
      <c r="D33"/>
    </row>
    <row r="34" spans="3:4" x14ac:dyDescent="0.25">
      <c r="C34"/>
      <c r="D34"/>
    </row>
    <row r="35" spans="3:4" x14ac:dyDescent="0.25">
      <c r="C35"/>
      <c r="D35"/>
    </row>
    <row r="36" spans="3:4" x14ac:dyDescent="0.25">
      <c r="C36"/>
      <c r="D36"/>
    </row>
    <row r="38" spans="3:4" x14ac:dyDescent="0.25">
      <c r="C38"/>
      <c r="D38"/>
    </row>
    <row r="39" spans="3:4" x14ac:dyDescent="0.25">
      <c r="C39"/>
      <c r="D39"/>
    </row>
    <row r="41" spans="3:4" x14ac:dyDescent="0.25">
      <c r="C41"/>
      <c r="D41"/>
    </row>
    <row r="42" spans="3:4" x14ac:dyDescent="0.25">
      <c r="C42"/>
      <c r="D42"/>
    </row>
    <row r="43" spans="3:4" x14ac:dyDescent="0.25">
      <c r="C43"/>
      <c r="D43"/>
    </row>
  </sheetData>
  <mergeCells count="24">
    <mergeCell ref="AH22:AI22"/>
    <mergeCell ref="AH23:AI23"/>
    <mergeCell ref="AH15:AI15"/>
    <mergeCell ref="AH16:AI16"/>
    <mergeCell ref="AH17:AI17"/>
    <mergeCell ref="AH19:AI19"/>
    <mergeCell ref="AH20:AI20"/>
    <mergeCell ref="AH21:AI21"/>
    <mergeCell ref="AH14:AI14"/>
    <mergeCell ref="BG1:BH1"/>
    <mergeCell ref="BG2:BH2"/>
    <mergeCell ref="A3:A5"/>
    <mergeCell ref="B3:B5"/>
    <mergeCell ref="C3:C5"/>
    <mergeCell ref="D3:D5"/>
    <mergeCell ref="E3:AC3"/>
    <mergeCell ref="AD3:AD5"/>
    <mergeCell ref="AE3:AE5"/>
    <mergeCell ref="AF3:AF5"/>
    <mergeCell ref="BG3:BH3"/>
    <mergeCell ref="BG4:BH4"/>
    <mergeCell ref="BG5:BH5"/>
    <mergeCell ref="AH12:AI12"/>
    <mergeCell ref="AH13:AI13"/>
  </mergeCells>
  <conditionalFormatting sqref="E24:AC24">
    <cfRule type="cellIs" dxfId="5" priority="5" operator="lessThan">
      <formula>50</formula>
    </cfRule>
    <cfRule type="cellIs" dxfId="4" priority="6" operator="lessThan">
      <formula>50</formula>
    </cfRule>
  </conditionalFormatting>
  <conditionalFormatting sqref="AE6:AE23">
    <cfRule type="cellIs" dxfId="3" priority="1" operator="equal">
      <formula>3</formula>
    </cfRule>
    <cfRule type="cellIs" dxfId="2" priority="2" operator="equal">
      <formula>4</formula>
    </cfRule>
    <cfRule type="cellIs" dxfId="1" priority="3" operator="equal">
      <formula>2</formula>
    </cfRule>
    <cfRule type="cellIs" dxfId="0" priority="4" operator="equal">
      <formula>5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activeCell="G9" sqref="G9"/>
    </sheetView>
  </sheetViews>
  <sheetFormatPr defaultRowHeight="15" x14ac:dyDescent="0.25"/>
  <cols>
    <col min="2" max="2" width="24" customWidth="1"/>
    <col min="3" max="7" width="9.28515625" bestFit="1" customWidth="1"/>
    <col min="8" max="8" width="11.5703125" bestFit="1" customWidth="1"/>
    <col min="9" max="9" width="10.42578125" bestFit="1" customWidth="1"/>
    <col min="10" max="10" width="9.28515625" bestFit="1" customWidth="1"/>
    <col min="11" max="11" width="9.28515625" customWidth="1"/>
    <col min="12" max="12" width="11.5703125" bestFit="1" customWidth="1"/>
  </cols>
  <sheetData>
    <row r="1" spans="1:13" s="17" customFormat="1" ht="21" customHeight="1" x14ac:dyDescent="0.2">
      <c r="A1" s="94" t="s">
        <v>2</v>
      </c>
      <c r="B1" s="96" t="s">
        <v>19</v>
      </c>
      <c r="C1" s="98" t="s">
        <v>20</v>
      </c>
      <c r="D1" s="100" t="s">
        <v>42</v>
      </c>
      <c r="E1" s="101"/>
      <c r="F1" s="101"/>
      <c r="G1" s="101"/>
      <c r="H1" s="101"/>
      <c r="I1" s="101"/>
      <c r="J1" s="101"/>
      <c r="K1" s="101"/>
      <c r="L1" s="102"/>
      <c r="M1" s="16"/>
    </row>
    <row r="2" spans="1:13" s="17" customFormat="1" ht="106.5" customHeight="1" x14ac:dyDescent="0.2">
      <c r="A2" s="95"/>
      <c r="B2" s="97"/>
      <c r="C2" s="99"/>
      <c r="D2" s="53" t="s">
        <v>21</v>
      </c>
      <c r="E2" s="53" t="s">
        <v>22</v>
      </c>
      <c r="F2" s="53" t="s">
        <v>23</v>
      </c>
      <c r="G2" s="53" t="s">
        <v>24</v>
      </c>
      <c r="H2" s="54" t="s">
        <v>29</v>
      </c>
      <c r="I2" s="54" t="s">
        <v>30</v>
      </c>
      <c r="J2" s="59" t="s">
        <v>26</v>
      </c>
      <c r="K2" s="59" t="s">
        <v>25</v>
      </c>
      <c r="L2" s="59" t="s">
        <v>32</v>
      </c>
      <c r="M2" s="18"/>
    </row>
    <row r="3" spans="1:13" s="17" customFormat="1" ht="12.75" x14ac:dyDescent="0.2">
      <c r="A3" s="19" t="s">
        <v>132</v>
      </c>
      <c r="B3" s="20"/>
      <c r="C3" s="21">
        <f>'6А'!AH1</f>
        <v>33</v>
      </c>
      <c r="D3" s="55">
        <f>'6А'!AI10</f>
        <v>0</v>
      </c>
      <c r="E3" s="55">
        <f>'6А'!AI9</f>
        <v>9</v>
      </c>
      <c r="F3" s="55">
        <f>'6А'!AI8</f>
        <v>12</v>
      </c>
      <c r="G3" s="55">
        <f>'6А'!AI7</f>
        <v>2</v>
      </c>
      <c r="H3" s="56">
        <f>'6А'!AJ13</f>
        <v>63.636363636363633</v>
      </c>
      <c r="I3" s="56">
        <f>'6А'!AJ14</f>
        <v>27.27272727272727</v>
      </c>
      <c r="J3" s="60">
        <f>'6А'!AJ15</f>
        <v>30.782608695652176</v>
      </c>
      <c r="K3" s="60">
        <f>'6А'!AJ16</f>
        <v>3.3043478260869565</v>
      </c>
      <c r="L3" s="60">
        <f>'6А'!AJ17</f>
        <v>42.067736185383239</v>
      </c>
      <c r="M3" s="22"/>
    </row>
    <row r="4" spans="1:13" s="17" customFormat="1" ht="12.75" x14ac:dyDescent="0.2">
      <c r="A4" s="19" t="s">
        <v>133</v>
      </c>
      <c r="B4" s="23"/>
      <c r="C4" s="21">
        <f>'6Б'!AH1</f>
        <v>33</v>
      </c>
      <c r="D4" s="55">
        <f>'6Б'!AI10</f>
        <v>2</v>
      </c>
      <c r="E4" s="55">
        <f>'6Б'!AI9</f>
        <v>8</v>
      </c>
      <c r="F4" s="55">
        <f>'6Б'!AI8</f>
        <v>5</v>
      </c>
      <c r="G4" s="55">
        <f>'6Б'!AI7</f>
        <v>3</v>
      </c>
      <c r="H4" s="56">
        <f>'6А'!AJ13</f>
        <v>63.636363636363633</v>
      </c>
      <c r="I4" s="56">
        <f>'6Б'!AJ14</f>
        <v>30.303030303030305</v>
      </c>
      <c r="J4" s="60">
        <f>'6Б'!AJ15</f>
        <v>34.722222222222221</v>
      </c>
      <c r="K4" s="60">
        <f>'6Б'!AJ16</f>
        <v>3.5</v>
      </c>
      <c r="L4" s="60">
        <f>'6Б'!AJ17</f>
        <v>68.082788671023948</v>
      </c>
      <c r="M4" s="22"/>
    </row>
    <row r="5" spans="1:13" s="17" customFormat="1" ht="12.75" x14ac:dyDescent="0.2">
      <c r="A5" s="25" t="s">
        <v>55</v>
      </c>
      <c r="B5" s="26" t="s">
        <v>27</v>
      </c>
      <c r="C5" s="24">
        <f>SUM(C3:C4)</f>
        <v>66</v>
      </c>
      <c r="D5" s="57">
        <f>SUM(D3:D4)</f>
        <v>2</v>
      </c>
      <c r="E5" s="57">
        <f>SUM(E3:E4)</f>
        <v>17</v>
      </c>
      <c r="F5" s="57">
        <f>SUM(F3:F4)</f>
        <v>17</v>
      </c>
      <c r="G5" s="57">
        <f>SUM(G3:G4)</f>
        <v>5</v>
      </c>
      <c r="H5" s="58">
        <f>'1'!AF62</f>
        <v>27.27272727272727</v>
      </c>
      <c r="I5" s="58">
        <f>'1'!AF63</f>
        <v>14.393939393939394</v>
      </c>
      <c r="J5" s="61">
        <f>'1'!AF64</f>
        <v>32.512195121951223</v>
      </c>
      <c r="K5" s="61">
        <f>'1'!AF65</f>
        <v>3.3902439024390243</v>
      </c>
      <c r="L5" s="61">
        <f>'1'!AF66</f>
        <v>63.749402199904338</v>
      </c>
      <c r="M5" s="22"/>
    </row>
  </sheetData>
  <mergeCells count="4">
    <mergeCell ref="A1:A2"/>
    <mergeCell ref="B1:B2"/>
    <mergeCell ref="C1:C2"/>
    <mergeCell ref="D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5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1</vt:lpstr>
      <vt:lpstr>2</vt:lpstr>
      <vt:lpstr>6А</vt:lpstr>
      <vt:lpstr>6Б</vt:lpstr>
      <vt:lpstr>показатели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Пользователь</cp:lastModifiedBy>
  <dcterms:created xsi:type="dcterms:W3CDTF">2016-10-24T20:28:15Z</dcterms:created>
  <dcterms:modified xsi:type="dcterms:W3CDTF">2023-09-21T06:25:36Z</dcterms:modified>
</cp:coreProperties>
</file>