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6605" windowHeight="7995" tabRatio="608" activeTab="4"/>
  </bookViews>
  <sheets>
    <sheet name="1" sheetId="4" r:id="rId1"/>
    <sheet name="2" sheetId="5" r:id="rId2"/>
    <sheet name="уровни" sheetId="13" r:id="rId3"/>
    <sheet name="5А" sheetId="11" r:id="rId4"/>
    <sheet name="5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'1'!$E$3:$AA$47</definedName>
    <definedName name="_xlnm.Print_Area" localSheetId="0">'1'!$A$2:$AA$65</definedName>
  </definedNames>
  <calcPr calcId="124519"/>
</workbook>
</file>

<file path=xl/calcChain.xml><?xml version="1.0" encoding="utf-8"?>
<calcChain xmlns="http://schemas.openxmlformats.org/spreadsheetml/2006/main">
  <c r="C22" i="5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X30" i="18" l="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Z28"/>
  <c r="Y28"/>
  <c r="AE16"/>
  <c r="K4" i="6" s="1"/>
  <c r="AE15" i="18"/>
  <c r="J4" i="6" s="1"/>
  <c r="AD10" i="18"/>
  <c r="AE10" s="1"/>
  <c r="AD9"/>
  <c r="E4" i="6" s="1"/>
  <c r="AD8" i="18"/>
  <c r="F4" i="6" s="1"/>
  <c r="AD7" i="18"/>
  <c r="AE7" s="1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Y2"/>
  <c r="AX2"/>
  <c r="X1"/>
  <c r="X28" s="1"/>
  <c r="W1"/>
  <c r="W28" s="1"/>
  <c r="V1"/>
  <c r="AT2" s="1"/>
  <c r="U1"/>
  <c r="U28" s="1"/>
  <c r="T1"/>
  <c r="T28" s="1"/>
  <c r="S1"/>
  <c r="S28" s="1"/>
  <c r="R1"/>
  <c r="AP2" s="1"/>
  <c r="Q1"/>
  <c r="Q28" s="1"/>
  <c r="P1"/>
  <c r="P28" s="1"/>
  <c r="O1"/>
  <c r="O28" s="1"/>
  <c r="N1"/>
  <c r="AL2" s="1"/>
  <c r="M1"/>
  <c r="M28" s="1"/>
  <c r="L1"/>
  <c r="L28" s="1"/>
  <c r="K1"/>
  <c r="AI2" s="1"/>
  <c r="J1"/>
  <c r="AH2" s="1"/>
  <c r="I1"/>
  <c r="I28" s="1"/>
  <c r="H1"/>
  <c r="H28" s="1"/>
  <c r="G1"/>
  <c r="G28" s="1"/>
  <c r="F1"/>
  <c r="AD2" s="1"/>
  <c r="E1"/>
  <c r="E28" s="1"/>
  <c r="AN2" i="11"/>
  <c r="H14" i="5" s="1"/>
  <c r="AO2" i="11"/>
  <c r="H15" i="5" s="1"/>
  <c r="AP2" i="11"/>
  <c r="H16" i="5" s="1"/>
  <c r="S25" i="11"/>
  <c r="AR2"/>
  <c r="H18" i="5" s="1"/>
  <c r="AS2" i="11"/>
  <c r="H19" i="5" s="1"/>
  <c r="AU2" i="11"/>
  <c r="H21" i="5" s="1"/>
  <c r="AV2" i="11"/>
  <c r="H22" i="5" s="1"/>
  <c r="AW2" i="11"/>
  <c r="AX2"/>
  <c r="AZ2"/>
  <c r="BA2"/>
  <c r="AT2"/>
  <c r="H20" i="5" s="1"/>
  <c r="AN4" i="11"/>
  <c r="AO4"/>
  <c r="AP4"/>
  <c r="AQ4"/>
  <c r="AR4"/>
  <c r="AS4"/>
  <c r="AT4"/>
  <c r="AU4"/>
  <c r="AV4"/>
  <c r="AW4"/>
  <c r="AX4"/>
  <c r="AY4"/>
  <c r="AZ4"/>
  <c r="BA4"/>
  <c r="AN5"/>
  <c r="AO5"/>
  <c r="AP5"/>
  <c r="AQ5"/>
  <c r="AR5"/>
  <c r="AS5"/>
  <c r="AT5"/>
  <c r="AU5"/>
  <c r="AV5"/>
  <c r="AW5"/>
  <c r="AX5"/>
  <c r="AY5"/>
  <c r="AZ5"/>
  <c r="BA5"/>
  <c r="AD7"/>
  <c r="R25"/>
  <c r="V25"/>
  <c r="X27"/>
  <c r="W27"/>
  <c r="V27"/>
  <c r="U27"/>
  <c r="T27"/>
  <c r="S27"/>
  <c r="R27"/>
  <c r="Q27"/>
  <c r="Z56" i="4"/>
  <c r="AA56" s="1"/>
  <c r="Q47"/>
  <c r="R47"/>
  <c r="S47"/>
  <c r="T47"/>
  <c r="U47"/>
  <c r="V47"/>
  <c r="W47"/>
  <c r="X47"/>
  <c r="Q50"/>
  <c r="J15" i="5" s="1"/>
  <c r="G15" s="1"/>
  <c r="R50" i="4"/>
  <c r="J16" i="5" s="1"/>
  <c r="G16" s="1"/>
  <c r="S50" i="4"/>
  <c r="J17" i="5" s="1"/>
  <c r="G17" s="1"/>
  <c r="T50" i="4"/>
  <c r="J18" i="5" s="1"/>
  <c r="G18" s="1"/>
  <c r="U50" i="4"/>
  <c r="J19" i="5" s="1"/>
  <c r="G19" s="1"/>
  <c r="V50" i="4"/>
  <c r="J20" i="5" s="1"/>
  <c r="G20" s="1"/>
  <c r="W50" i="4"/>
  <c r="J21" i="5" s="1"/>
  <c r="G21" s="1"/>
  <c r="X50" i="4"/>
  <c r="J22" i="5" s="1"/>
  <c r="G22" s="1"/>
  <c r="Q52" i="4"/>
  <c r="R52"/>
  <c r="S52"/>
  <c r="T52"/>
  <c r="U52"/>
  <c r="V52"/>
  <c r="W52"/>
  <c r="X52"/>
  <c r="Q53"/>
  <c r="R53"/>
  <c r="S53"/>
  <c r="T53"/>
  <c r="U53"/>
  <c r="V53"/>
  <c r="W53"/>
  <c r="X53"/>
  <c r="AE8" i="18" l="1"/>
  <c r="AX3"/>
  <c r="AN2"/>
  <c r="AN3" s="1"/>
  <c r="AM2"/>
  <c r="AM3" s="1"/>
  <c r="D4" i="6"/>
  <c r="AE9" i="18"/>
  <c r="AD3"/>
  <c r="AH3"/>
  <c r="AL3"/>
  <c r="AP3"/>
  <c r="AT3"/>
  <c r="AV2"/>
  <c r="AV3" s="1"/>
  <c r="AU2"/>
  <c r="AU3" s="1"/>
  <c r="W25" i="11"/>
  <c r="AF2" i="18"/>
  <c r="I6" i="5" s="1"/>
  <c r="AE2" i="18"/>
  <c r="AE3" s="1"/>
  <c r="AE13"/>
  <c r="G4" i="6"/>
  <c r="AI3" i="18"/>
  <c r="I9" i="5"/>
  <c r="AY3" i="18"/>
  <c r="J28"/>
  <c r="K28"/>
  <c r="I8" i="5"/>
  <c r="I16"/>
  <c r="AY2" i="11"/>
  <c r="AQ2"/>
  <c r="H17" i="5" s="1"/>
  <c r="AQ2" i="18"/>
  <c r="F28"/>
  <c r="N28"/>
  <c r="V28"/>
  <c r="R28"/>
  <c r="I4" i="5"/>
  <c r="I12"/>
  <c r="I20"/>
  <c r="AA6" i="4"/>
  <c r="AJ2" i="18"/>
  <c r="AR2"/>
  <c r="AZ2"/>
  <c r="AT3" i="11"/>
  <c r="AE14" i="18"/>
  <c r="I4" i="6" s="1"/>
  <c r="AC2" i="18"/>
  <c r="AG2"/>
  <c r="AK2"/>
  <c r="AO2"/>
  <c r="AS2"/>
  <c r="AW2"/>
  <c r="BA2"/>
  <c r="U25" i="11"/>
  <c r="Q25"/>
  <c r="X25"/>
  <c r="T25"/>
  <c r="AX3"/>
  <c r="AP3"/>
  <c r="AU3"/>
  <c r="BA3"/>
  <c r="AW3"/>
  <c r="AS3"/>
  <c r="AO3"/>
  <c r="AZ3"/>
  <c r="AV3"/>
  <c r="AR3"/>
  <c r="AN3"/>
  <c r="U51" i="4"/>
  <c r="Q51"/>
  <c r="V51"/>
  <c r="R51"/>
  <c r="W51"/>
  <c r="S51"/>
  <c r="X51"/>
  <c r="T51"/>
  <c r="P27" i="11"/>
  <c r="O27"/>
  <c r="N27"/>
  <c r="M27"/>
  <c r="L27"/>
  <c r="K27"/>
  <c r="J27"/>
  <c r="I27"/>
  <c r="H27"/>
  <c r="G27"/>
  <c r="F27"/>
  <c r="E27"/>
  <c r="AY3" l="1"/>
  <c r="I14" i="5"/>
  <c r="I21"/>
  <c r="I13"/>
  <c r="I5"/>
  <c r="I22"/>
  <c r="AF3" i="18"/>
  <c r="AQ3" i="11"/>
  <c r="AC3" i="18"/>
  <c r="I3" i="5"/>
  <c r="AO3" i="18"/>
  <c r="I15" i="5"/>
  <c r="AQ3" i="18"/>
  <c r="I17" i="5"/>
  <c r="BA3" i="18"/>
  <c r="AK3"/>
  <c r="I11" i="5"/>
  <c r="AZ3" i="18"/>
  <c r="AS3"/>
  <c r="I19" i="5"/>
  <c r="AJ3" i="18"/>
  <c r="I10" i="5"/>
  <c r="AW3" i="18"/>
  <c r="AG3"/>
  <c r="I7" i="5"/>
  <c r="AR3" i="18"/>
  <c r="I18" i="5"/>
  <c r="AA27" i="18"/>
  <c r="AA23"/>
  <c r="AA11"/>
  <c r="AA7"/>
  <c r="AA21"/>
  <c r="AA9"/>
  <c r="AA22"/>
  <c r="AA18"/>
  <c r="AA14"/>
  <c r="AA10"/>
  <c r="AA26"/>
  <c r="AA24"/>
  <c r="AA20"/>
  <c r="AA17"/>
  <c r="AA15"/>
  <c r="AA13"/>
  <c r="AA8"/>
  <c r="AA6"/>
  <c r="AA25"/>
  <c r="AA19"/>
  <c r="AA16"/>
  <c r="AA12"/>
  <c r="F50" i="4"/>
  <c r="J4" i="5" s="1"/>
  <c r="G4" s="1"/>
  <c r="G50" i="4"/>
  <c r="J5" i="5" s="1"/>
  <c r="G5" s="1"/>
  <c r="H50" i="4"/>
  <c r="J6" i="5" s="1"/>
  <c r="G6" s="1"/>
  <c r="I50" i="4"/>
  <c r="J7" i="5" s="1"/>
  <c r="G7" s="1"/>
  <c r="J50" i="4"/>
  <c r="J8" i="5" s="1"/>
  <c r="G8" s="1"/>
  <c r="K50" i="4"/>
  <c r="J9" i="5" s="1"/>
  <c r="G9" s="1"/>
  <c r="L50" i="4"/>
  <c r="J10" i="5" s="1"/>
  <c r="G10" s="1"/>
  <c r="M50" i="4"/>
  <c r="J11" i="5" s="1"/>
  <c r="G11" s="1"/>
  <c r="N50" i="4"/>
  <c r="J12" i="5" s="1"/>
  <c r="G12" s="1"/>
  <c r="O50" i="4"/>
  <c r="J13" i="5" s="1"/>
  <c r="G13" s="1"/>
  <c r="P50" i="4"/>
  <c r="J14" i="5" s="1"/>
  <c r="G14" s="1"/>
  <c r="E50" i="4"/>
  <c r="J3" i="5" s="1"/>
  <c r="G3" s="1"/>
  <c r="AE16" i="11"/>
  <c r="K3" i="6" s="1"/>
  <c r="AE15" i="11"/>
  <c r="J3" i="6" s="1"/>
  <c r="AD10" i="11"/>
  <c r="AE10" s="1"/>
  <c r="AD9"/>
  <c r="AD8"/>
  <c r="F3" i="6" s="1"/>
  <c r="AE7" i="11"/>
  <c r="AM5"/>
  <c r="AL5"/>
  <c r="AK5"/>
  <c r="AJ5"/>
  <c r="AI5"/>
  <c r="AH5"/>
  <c r="AG5"/>
  <c r="AF5"/>
  <c r="AE5"/>
  <c r="AD5"/>
  <c r="AC5"/>
  <c r="AM4"/>
  <c r="AL4"/>
  <c r="AK4"/>
  <c r="AJ4"/>
  <c r="AI4"/>
  <c r="AH4"/>
  <c r="AG4"/>
  <c r="AF4"/>
  <c r="AE4"/>
  <c r="AD4"/>
  <c r="AC4"/>
  <c r="AM2"/>
  <c r="H13" i="5" s="1"/>
  <c r="AL2" i="11"/>
  <c r="H12" i="5" s="1"/>
  <c r="AK2" i="11"/>
  <c r="H11" i="5" s="1"/>
  <c r="AJ2" i="11"/>
  <c r="H10" i="5" s="1"/>
  <c r="AI2" i="11"/>
  <c r="H9" i="5" s="1"/>
  <c r="AH2" i="11"/>
  <c r="H8" i="5" s="1"/>
  <c r="AG2" i="11"/>
  <c r="H7" i="5" s="1"/>
  <c r="AF2" i="11"/>
  <c r="H6" i="5" s="1"/>
  <c r="AE2" i="11"/>
  <c r="H5" i="5" s="1"/>
  <c r="AD2" i="11"/>
  <c r="H4" i="5" s="1"/>
  <c r="AC2" i="11"/>
  <c r="H3" i="5" s="1"/>
  <c r="Z25" i="11"/>
  <c r="Y25"/>
  <c r="P25"/>
  <c r="O25"/>
  <c r="N25"/>
  <c r="M25"/>
  <c r="L25"/>
  <c r="K25"/>
  <c r="J25"/>
  <c r="I25"/>
  <c r="H25"/>
  <c r="G25"/>
  <c r="F25"/>
  <c r="E25"/>
  <c r="AA6"/>
  <c r="F52" i="4"/>
  <c r="G52"/>
  <c r="H52"/>
  <c r="I52"/>
  <c r="J52"/>
  <c r="K52"/>
  <c r="L52"/>
  <c r="M52"/>
  <c r="N52"/>
  <c r="O52"/>
  <c r="P52"/>
  <c r="E52"/>
  <c r="Z47"/>
  <c r="Y47"/>
  <c r="AE24" i="18" l="1"/>
  <c r="AF24" s="1"/>
  <c r="AE20"/>
  <c r="AE17"/>
  <c r="L4" i="6" s="1"/>
  <c r="AE12" i="18"/>
  <c r="AA28"/>
  <c r="AA8" i="11"/>
  <c r="AA12"/>
  <c r="AA20"/>
  <c r="AA24"/>
  <c r="AA9"/>
  <c r="AA13"/>
  <c r="AA17"/>
  <c r="AA21"/>
  <c r="AA10"/>
  <c r="AA14"/>
  <c r="AA18"/>
  <c r="AA22"/>
  <c r="AA7"/>
  <c r="AA11"/>
  <c r="AA15"/>
  <c r="AA19"/>
  <c r="AA23"/>
  <c r="AA16"/>
  <c r="AE3"/>
  <c r="AI3"/>
  <c r="AM3"/>
  <c r="AF3"/>
  <c r="AJ3"/>
  <c r="AC3"/>
  <c r="AG3"/>
  <c r="AK3"/>
  <c r="AE14"/>
  <c r="I3" i="6" s="1"/>
  <c r="AD3" i="11"/>
  <c r="AH3"/>
  <c r="AL3"/>
  <c r="AE13"/>
  <c r="D3" i="6"/>
  <c r="E3"/>
  <c r="G3"/>
  <c r="AE8" i="11"/>
  <c r="AE9"/>
  <c r="AA65" i="4"/>
  <c r="K5" i="6" s="1"/>
  <c r="AA64" i="4"/>
  <c r="J5" i="6" s="1"/>
  <c r="Z59" i="4"/>
  <c r="AA59" s="1"/>
  <c r="Z58"/>
  <c r="Z57"/>
  <c r="AA57" s="1"/>
  <c r="H3" i="6" l="1"/>
  <c r="H4"/>
  <c r="AE21" i="18"/>
  <c r="AF20"/>
  <c r="AE20" i="11"/>
  <c r="AE24"/>
  <c r="AF24" s="1"/>
  <c r="AE12"/>
  <c r="AE17"/>
  <c r="L3" i="6" s="1"/>
  <c r="AA25" i="11"/>
  <c r="AA63" i="4"/>
  <c r="I5" i="6" s="1"/>
  <c r="C5"/>
  <c r="AA58" i="4"/>
  <c r="AA62"/>
  <c r="H5" i="6" s="1"/>
  <c r="G5"/>
  <c r="F5"/>
  <c r="D5"/>
  <c r="E5"/>
  <c r="AF21" i="18" l="1"/>
  <c r="AE22"/>
  <c r="AE21" i="11"/>
  <c r="AF20"/>
  <c r="F53" i="4"/>
  <c r="G53"/>
  <c r="H53"/>
  <c r="I53"/>
  <c r="J53"/>
  <c r="K53"/>
  <c r="L53"/>
  <c r="M53"/>
  <c r="N53"/>
  <c r="O53"/>
  <c r="P53"/>
  <c r="E53"/>
  <c r="F47"/>
  <c r="G47"/>
  <c r="H47"/>
  <c r="I47"/>
  <c r="J47"/>
  <c r="K47"/>
  <c r="L47"/>
  <c r="M47"/>
  <c r="N47"/>
  <c r="O47"/>
  <c r="P47"/>
  <c r="E47"/>
  <c r="AF22" i="18" l="1"/>
  <c r="AE23"/>
  <c r="AF23" s="1"/>
  <c r="AE22" i="11"/>
  <c r="AF21"/>
  <c r="AA7" i="4"/>
  <c r="AA9"/>
  <c r="AA11"/>
  <c r="AA13"/>
  <c r="AA15"/>
  <c r="AA17"/>
  <c r="AA19"/>
  <c r="AA21"/>
  <c r="AA23"/>
  <c r="AA8"/>
  <c r="AA10"/>
  <c r="AA12"/>
  <c r="AA14"/>
  <c r="AA16"/>
  <c r="AA18"/>
  <c r="AA20"/>
  <c r="AA22"/>
  <c r="AA24"/>
  <c r="M51"/>
  <c r="I51"/>
  <c r="E51"/>
  <c r="P51"/>
  <c r="L51"/>
  <c r="H51"/>
  <c r="O51"/>
  <c r="K51"/>
  <c r="G51"/>
  <c r="N51"/>
  <c r="J51"/>
  <c r="F51"/>
  <c r="AA43"/>
  <c r="AA35"/>
  <c r="AA27"/>
  <c r="AA46"/>
  <c r="AA42"/>
  <c r="AA38"/>
  <c r="AA34"/>
  <c r="AA30"/>
  <c r="AA26"/>
  <c r="AA45"/>
  <c r="AA41"/>
  <c r="AA37"/>
  <c r="AA33"/>
  <c r="AA29"/>
  <c r="AA25"/>
  <c r="AA39"/>
  <c r="AA31"/>
  <c r="AA44"/>
  <c r="AA40"/>
  <c r="AA36"/>
  <c r="AA32"/>
  <c r="AA28"/>
  <c r="AA61" l="1"/>
  <c r="AE23" i="11"/>
  <c r="AF23" s="1"/>
  <c r="AF22"/>
  <c r="J66" i="4"/>
  <c r="K66" s="1"/>
  <c r="J62"/>
  <c r="K62" s="1"/>
  <c r="AA47"/>
  <c r="AA66"/>
  <c r="L5" i="6" s="1"/>
  <c r="J63" i="4" l="1"/>
  <c r="K63" l="1"/>
  <c r="J64"/>
  <c r="K64" l="1"/>
  <c r="J65"/>
  <c r="K65" s="1"/>
</calcChain>
</file>

<file path=xl/sharedStrings.xml><?xml version="1.0" encoding="utf-8"?>
<sst xmlns="http://schemas.openxmlformats.org/spreadsheetml/2006/main" count="421" uniqueCount="119">
  <si>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</si>
  <si>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</si>
  <si>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</si>
  <si>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</si>
  <si>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</si>
  <si>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</si>
  <si>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</si>
  <si>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</si>
  <si>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</si>
  <si>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</si>
  <si>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</si>
  <si>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</si>
  <si>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</si>
  <si>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</si>
  <si>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</si>
  <si>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</si>
  <si>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</si>
  <si>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</si>
  <si>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</si>
  <si>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</si>
  <si>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</si>
  <si>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</si>
  <si>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</si>
  <si>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</si>
  <si>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</si>
  <si>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</si>
  <si>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</si>
  <si>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</si>
  <si>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</si>
  <si>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</si>
  <si>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</si>
  <si>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</si>
  <si>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</si>
  <si>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</si>
  <si>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</si>
  <si>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</si>
  <si>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</si>
  <si>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</si>
  <si>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</si>
  <si>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</si>
  <si>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</si>
  <si>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</si>
  <si>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</si>
  <si>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</si>
  <si>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</si>
  <si>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</si>
  <si>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</si>
  <si>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</si>
  <si>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</si>
  <si>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</si>
  <si>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</si>
  <si>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</si>
  <si>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</si>
  <si>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</si>
  <si>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</si>
  <si>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Гизатулин Даниил</t>
  </si>
  <si>
    <t>X</t>
  </si>
  <si>
    <t>Колчин Егор</t>
  </si>
  <si>
    <t>Конакова Настя</t>
  </si>
  <si>
    <t>Кутев Владимир</t>
  </si>
  <si>
    <t>Млышева Алена</t>
  </si>
  <si>
    <t>Никулин Максим</t>
  </si>
  <si>
    <t>Осипова Вероника</t>
  </si>
  <si>
    <t>Осипова Карина</t>
  </si>
  <si>
    <t>Любимов Матвей</t>
  </si>
  <si>
    <t>Пчелинцев Николай</t>
  </si>
  <si>
    <t>Ромашина Элина</t>
  </si>
  <si>
    <t>Строев Ярослав</t>
  </si>
  <si>
    <t>Терсков Илья</t>
  </si>
  <si>
    <t>Толстов Александр</t>
  </si>
  <si>
    <t>Турсунов Руслан</t>
  </si>
  <si>
    <t>Устененок Влада</t>
  </si>
  <si>
    <t>Чигринов Максим</t>
  </si>
  <si>
    <t>Шабаев Виталя</t>
  </si>
  <si>
    <t>Бахтиери Сабрина</t>
  </si>
  <si>
    <t>Бондаренко Дима</t>
  </si>
  <si>
    <t>Джумаев Юсуфджон</t>
  </si>
  <si>
    <t>Вихрева Валерия</t>
  </si>
  <si>
    <t>Гончар Вера</t>
  </si>
  <si>
    <t>Жукова Ирина</t>
  </si>
  <si>
    <t>Карсунцев Александр</t>
  </si>
  <si>
    <t>Кондалов Иван</t>
  </si>
  <si>
    <t>Крафт Марта</t>
  </si>
  <si>
    <t>Кудряшов Роман</t>
  </si>
  <si>
    <t>Кузнецова Ира</t>
  </si>
  <si>
    <t>Моськин Даниил</t>
  </si>
  <si>
    <t>Петрова Ульяна</t>
  </si>
  <si>
    <t>Рахимов Богдан</t>
  </si>
  <si>
    <t>Сидорина Виктория</t>
  </si>
  <si>
    <t>Степанова Ольга</t>
  </si>
  <si>
    <t>Стрелков Савелий</t>
  </si>
  <si>
    <t>Чернова Ксения</t>
  </si>
  <si>
    <t>Мирзоева Зайнура</t>
  </si>
  <si>
    <t>Кузьмина Валерия</t>
  </si>
  <si>
    <t>Курбонова Сарвиноз</t>
  </si>
  <si>
    <t>Леонова Ева</t>
  </si>
  <si>
    <t>Дымнич Настя</t>
  </si>
  <si>
    <t>5А</t>
  </si>
  <si>
    <t>5Б</t>
  </si>
  <si>
    <t xml:space="preserve">1.1.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t>
  </si>
  <si>
    <t>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</si>
  <si>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t>
  </si>
  <si>
    <t>2.1.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</si>
  <si>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>2.2.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t>
  </si>
  <si>
    <t xml:space="preserve">3.1.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t>
  </si>
  <si>
    <t xml:space="preserve">3.2.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t>
  </si>
  <si>
    <t xml:space="preserve">4.1.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</si>
  <si>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4.2.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</si>
  <si>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4.3.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t>
  </si>
  <si>
    <t xml:space="preserve">5. Организм. Классификация организмов. Принципы классификации. Одноклеточные и многоклеточные организмы.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  </t>
  </si>
  <si>
    <t xml:space="preserve">6.1.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t>
  </si>
  <si>
    <t xml:space="preserve">6.2.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t>
  </si>
  <si>
    <t>7.1.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</si>
  <si>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7.2.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</si>
  <si>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 xml:space="preserve">8. Организмы и среда обитания.  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  </t>
  </si>
  <si>
    <t xml:space="preserve">9. Соблюдение правил поведения в окружающей среде. Бережное отношение к природе. Охрана биологических объектов.  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  </t>
  </si>
  <si>
    <t xml:space="preserve">10K1.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</si>
  <si>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 xml:space="preserve">10K2.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</si>
  <si>
    <t xml:space="preserve">10K3.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</si>
</sst>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8E-2"/>
                  <c:y val="4.1779497353170185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'1'!$E$62:$I$66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'1'!$K$62:$K$66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3.0303030303030303</c:v>
                </c:pt>
                <c:pt idx="3">
                  <c:v>12.878787878787879</c:v>
                </c:pt>
                <c:pt idx="4">
                  <c:v>15.151515151515152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'5А'!$AC$20:$AD$24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'5А'!$AF$20:$AF$24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6.8965517241379306</c:v>
                </c:pt>
                <c:pt idx="3">
                  <c:v>20.689655172413794</c:v>
                </c:pt>
                <c:pt idx="4">
                  <c:v>37.931034482758619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'5Б'!$AC$20:$AD$24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'5Б'!$AF$20:$AF$24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6.8965517241379306</c:v>
                </c:pt>
                <c:pt idx="3">
                  <c:v>37.931034482758619</c:v>
                </c:pt>
                <c:pt idx="4">
                  <c:v>31.03448275862069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11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65.517241379310349</c:v>
                </c:pt>
                <c:pt idx="1">
                  <c:v>65.517241379310349</c:v>
                </c:pt>
                <c:pt idx="2">
                  <c:v>31.060606060606062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78E-2"/>
                  <c:y val="-1.6711798941267998E-2"/>
                </c:manualLayout>
              </c:layout>
              <c:showVal val="1"/>
            </c:dLbl>
            <c:dLbl>
              <c:idx val="4"/>
              <c:layout>
                <c:manualLayout>
                  <c:x val="1.9115044400012309E-2"/>
                  <c:y val="-1.0444874338292555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10.344827586206897</c:v>
                </c:pt>
                <c:pt idx="1">
                  <c:v>20.689655172413794</c:v>
                </c:pt>
                <c:pt idx="2">
                  <c:v>6.8181818181818175</c:v>
                </c:pt>
              </c:numCache>
            </c:numRef>
          </c:val>
        </c:ser>
        <c:shape val="box"/>
        <c:axId val="84104320"/>
        <c:axId val="84105856"/>
        <c:axId val="0"/>
      </c:bar3DChart>
      <c:catAx>
        <c:axId val="8410432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105856"/>
        <c:crosses val="autoZero"/>
        <c:auto val="1"/>
        <c:lblAlgn val="ctr"/>
        <c:lblOffset val="100"/>
      </c:catAx>
      <c:valAx>
        <c:axId val="84105856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10432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111E-2"/>
                </c:manualLayout>
              </c:layout>
              <c:showVal val="1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9E-2"/>
                  <c:y val="-8.3558994706340439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показатели!$A$3:$A$5</c:f>
              <c:strCache>
                <c:ptCount val="3"/>
                <c:pt idx="0">
                  <c:v>5А</c:v>
                </c:pt>
                <c:pt idx="1">
                  <c:v>5Б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48.820326678765866</c:v>
                </c:pt>
                <c:pt idx="1">
                  <c:v>52.821316614420056</c:v>
                </c:pt>
                <c:pt idx="2">
                  <c:v>50.967199327165673</c:v>
                </c:pt>
              </c:numCache>
            </c:numRef>
          </c:val>
        </c:ser>
        <c:shape val="box"/>
        <c:axId val="84139008"/>
        <c:axId val="84161280"/>
        <c:axId val="0"/>
      </c:bar3DChart>
      <c:catAx>
        <c:axId val="84139008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161280"/>
        <c:crosses val="autoZero"/>
        <c:auto val="1"/>
        <c:lblAlgn val="ctr"/>
        <c:lblOffset val="100"/>
      </c:catAx>
      <c:valAx>
        <c:axId val="84161280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84139008"/>
        <c:crosses val="autoZero"/>
        <c:crossBetween val="between"/>
      </c:valAx>
    </c:plotArea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'1'!$E$4:$X$4</c:f>
              <c:numCache>
                <c:formatCode>General</c:formatCode>
                <c:ptCount val="20"/>
              </c:numCache>
            </c:numRef>
          </c:cat>
          <c:val>
            <c:numRef>
              <c:f>'2'!$D$3:$D$22</c:f>
              <c:numCache>
                <c:formatCode>General</c:formatCode>
                <c:ptCount val="20"/>
                <c:pt idx="0">
                  <c:v>97.56</c:v>
                </c:pt>
                <c:pt idx="1">
                  <c:v>28.05</c:v>
                </c:pt>
                <c:pt idx="2">
                  <c:v>21.95</c:v>
                </c:pt>
                <c:pt idx="3">
                  <c:v>90.24</c:v>
                </c:pt>
                <c:pt idx="4">
                  <c:v>43.9</c:v>
                </c:pt>
                <c:pt idx="5">
                  <c:v>91.46</c:v>
                </c:pt>
                <c:pt idx="6">
                  <c:v>75.61</c:v>
                </c:pt>
                <c:pt idx="7">
                  <c:v>68.290000000000006</c:v>
                </c:pt>
                <c:pt idx="8">
                  <c:v>4.88</c:v>
                </c:pt>
                <c:pt idx="9">
                  <c:v>58.54</c:v>
                </c:pt>
                <c:pt idx="10">
                  <c:v>59.76</c:v>
                </c:pt>
                <c:pt idx="11">
                  <c:v>78.05</c:v>
                </c:pt>
                <c:pt idx="12">
                  <c:v>51.22</c:v>
                </c:pt>
                <c:pt idx="13">
                  <c:v>63.41</c:v>
                </c:pt>
                <c:pt idx="14">
                  <c:v>24.39</c:v>
                </c:pt>
                <c:pt idx="15">
                  <c:v>23.17</c:v>
                </c:pt>
                <c:pt idx="16">
                  <c:v>41.46</c:v>
                </c:pt>
                <c:pt idx="17">
                  <c:v>85.37</c:v>
                </c:pt>
                <c:pt idx="18">
                  <c:v>75.61</c:v>
                </c:pt>
                <c:pt idx="19">
                  <c:v>17.07</c:v>
                </c:pt>
              </c:numCache>
            </c:numRef>
          </c:val>
        </c:ser>
        <c:marker val="1"/>
        <c:axId val="86978944"/>
        <c:axId val="86980480"/>
      </c:lineChart>
      <c:catAx>
        <c:axId val="86978944"/>
        <c:scaling>
          <c:orientation val="minMax"/>
        </c:scaling>
        <c:axPos val="b"/>
        <c:majorGridlines/>
        <c:numFmt formatCode="General" sourceLinked="1"/>
        <c:tickLblPos val="nextTo"/>
        <c:crossAx val="86980480"/>
        <c:crosses val="autoZero"/>
        <c:auto val="1"/>
        <c:lblAlgn val="ctr"/>
        <c:lblOffset val="100"/>
      </c:catAx>
      <c:valAx>
        <c:axId val="86980480"/>
        <c:scaling>
          <c:orientation val="minMax"/>
          <c:max val="105"/>
          <c:min val="0"/>
        </c:scaling>
        <c:axPos val="l"/>
        <c:minorGridlines/>
        <c:numFmt formatCode="General" sourceLinked="1"/>
        <c:tickLblPos val="nextTo"/>
        <c:crossAx val="86978944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450272</xdr:colOff>
      <xdr:row>5</xdr:row>
      <xdr:rowOff>178376</xdr:rowOff>
    </xdr:from>
    <xdr:to>
      <xdr:col>45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987" y="-35278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66"/>
  <sheetViews>
    <sheetView topLeftCell="A33" zoomScale="85" zoomScaleNormal="85" workbookViewId="0">
      <selection activeCell="B47" sqref="B47:C137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4" width="4" customWidth="1"/>
    <col min="25" max="25" width="7.5703125" style="29" customWidth="1"/>
    <col min="26" max="26" width="8.7109375" style="3" bestFit="1" customWidth="1"/>
  </cols>
  <sheetData>
    <row r="1" spans="1:27">
      <c r="D1" s="30" t="s">
        <v>35</v>
      </c>
      <c r="E1" s="4">
        <v>1</v>
      </c>
      <c r="F1" s="4">
        <v>2</v>
      </c>
      <c r="G1" s="4">
        <v>2</v>
      </c>
      <c r="H1" s="4">
        <v>1</v>
      </c>
      <c r="I1" s="4">
        <v>1</v>
      </c>
      <c r="J1" s="4">
        <v>2</v>
      </c>
      <c r="K1" s="4">
        <v>1</v>
      </c>
      <c r="L1" s="4">
        <v>1</v>
      </c>
      <c r="M1" s="4">
        <v>1</v>
      </c>
      <c r="N1" s="4">
        <v>1</v>
      </c>
      <c r="O1" s="4">
        <v>2</v>
      </c>
      <c r="P1" s="4">
        <v>1</v>
      </c>
      <c r="Q1" s="4">
        <v>1</v>
      </c>
      <c r="R1" s="4">
        <v>2</v>
      </c>
      <c r="S1" s="4">
        <v>3</v>
      </c>
      <c r="T1" s="4">
        <v>2</v>
      </c>
      <c r="U1" s="4">
        <v>2</v>
      </c>
      <c r="V1" s="4">
        <v>1</v>
      </c>
      <c r="W1" s="4">
        <v>2</v>
      </c>
      <c r="X1" s="4">
        <v>1</v>
      </c>
      <c r="AA1" s="5">
        <v>29</v>
      </c>
    </row>
    <row r="3" spans="1:27">
      <c r="A3" s="73" t="s">
        <v>0</v>
      </c>
      <c r="B3" s="73" t="s">
        <v>1</v>
      </c>
      <c r="C3" s="73" t="s">
        <v>3</v>
      </c>
      <c r="D3" s="73" t="s">
        <v>36</v>
      </c>
      <c r="E3" s="76" t="s">
        <v>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9" t="s">
        <v>4</v>
      </c>
      <c r="Z3" s="79" t="s">
        <v>5</v>
      </c>
      <c r="AA3" s="73" t="s">
        <v>7</v>
      </c>
    </row>
    <row r="4" spans="1:27">
      <c r="A4" s="74"/>
      <c r="B4" s="74"/>
      <c r="C4" s="74"/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0"/>
      <c r="Z4" s="80"/>
      <c r="AA4" s="74"/>
    </row>
    <row r="5" spans="1:27">
      <c r="A5" s="75"/>
      <c r="B5" s="75"/>
      <c r="C5" s="75"/>
      <c r="D5" s="75"/>
      <c r="E5" s="72">
        <v>1</v>
      </c>
      <c r="F5" s="72">
        <v>2</v>
      </c>
      <c r="G5" s="72">
        <v>3</v>
      </c>
      <c r="H5" s="72">
        <v>4</v>
      </c>
      <c r="I5" s="72">
        <v>5</v>
      </c>
      <c r="J5" s="72">
        <v>6</v>
      </c>
      <c r="K5" s="72">
        <v>7</v>
      </c>
      <c r="L5" s="72">
        <v>8</v>
      </c>
      <c r="M5" s="72">
        <v>9</v>
      </c>
      <c r="N5" s="72">
        <v>10</v>
      </c>
      <c r="O5" s="72">
        <v>1</v>
      </c>
      <c r="P5" s="72">
        <v>12</v>
      </c>
      <c r="Q5" s="72">
        <v>13</v>
      </c>
      <c r="R5" s="72">
        <v>14</v>
      </c>
      <c r="S5" s="72">
        <v>15</v>
      </c>
      <c r="T5" s="72">
        <v>16</v>
      </c>
      <c r="U5" s="72">
        <v>17</v>
      </c>
      <c r="V5" s="72">
        <v>18</v>
      </c>
      <c r="W5" s="72">
        <v>19</v>
      </c>
      <c r="X5" s="72">
        <v>20</v>
      </c>
      <c r="Y5" s="81"/>
      <c r="Z5" s="81"/>
      <c r="AA5" s="75"/>
    </row>
    <row r="6" spans="1:27">
      <c r="A6" s="1">
        <v>1</v>
      </c>
      <c r="B6" s="1" t="s">
        <v>55</v>
      </c>
      <c r="C6" s="2">
        <v>2</v>
      </c>
      <c r="D6" s="2">
        <v>5</v>
      </c>
      <c r="E6" s="72">
        <v>1</v>
      </c>
      <c r="F6" s="72">
        <v>0</v>
      </c>
      <c r="G6" s="72" t="s">
        <v>56</v>
      </c>
      <c r="H6" s="72">
        <v>1</v>
      </c>
      <c r="I6" s="72" t="s">
        <v>56</v>
      </c>
      <c r="J6" s="72">
        <v>2</v>
      </c>
      <c r="K6" s="72">
        <v>0</v>
      </c>
      <c r="L6" s="72">
        <v>0</v>
      </c>
      <c r="M6" s="72">
        <v>0</v>
      </c>
      <c r="N6" s="72">
        <v>1</v>
      </c>
      <c r="O6" s="72">
        <v>2</v>
      </c>
      <c r="P6" s="72">
        <v>0</v>
      </c>
      <c r="Q6" s="72">
        <v>1</v>
      </c>
      <c r="R6" s="72">
        <v>2</v>
      </c>
      <c r="S6" s="72">
        <v>3</v>
      </c>
      <c r="T6" s="72">
        <v>1</v>
      </c>
      <c r="U6" s="72">
        <v>1</v>
      </c>
      <c r="V6" s="72">
        <v>0</v>
      </c>
      <c r="W6" s="72">
        <v>0</v>
      </c>
      <c r="X6" s="72" t="s">
        <v>56</v>
      </c>
      <c r="Y6" s="72">
        <v>15</v>
      </c>
      <c r="Z6" s="72">
        <v>3</v>
      </c>
      <c r="AA6" s="6">
        <f>Y6/$AA$1*100</f>
        <v>51.724137931034484</v>
      </c>
    </row>
    <row r="7" spans="1:27">
      <c r="A7" s="1">
        <v>2</v>
      </c>
      <c r="B7" s="1" t="s">
        <v>96</v>
      </c>
      <c r="C7" s="2">
        <v>2</v>
      </c>
      <c r="D7" s="2">
        <v>5</v>
      </c>
      <c r="E7" s="72">
        <v>1</v>
      </c>
      <c r="F7" s="72">
        <v>1</v>
      </c>
      <c r="G7" s="72">
        <v>0</v>
      </c>
      <c r="H7" s="72">
        <v>0</v>
      </c>
      <c r="I7" s="72">
        <v>0</v>
      </c>
      <c r="J7" s="72">
        <v>2</v>
      </c>
      <c r="K7" s="72">
        <v>1</v>
      </c>
      <c r="L7" s="72">
        <v>1</v>
      </c>
      <c r="M7" s="72" t="s">
        <v>56</v>
      </c>
      <c r="N7" s="72">
        <v>1</v>
      </c>
      <c r="O7" s="72">
        <v>0</v>
      </c>
      <c r="P7" s="72">
        <v>1</v>
      </c>
      <c r="Q7" s="72">
        <v>0</v>
      </c>
      <c r="R7" s="72">
        <v>2</v>
      </c>
      <c r="S7" s="72">
        <v>0</v>
      </c>
      <c r="T7" s="72">
        <v>1</v>
      </c>
      <c r="U7" s="72">
        <v>1</v>
      </c>
      <c r="V7" s="72">
        <v>1</v>
      </c>
      <c r="W7" s="72">
        <v>1</v>
      </c>
      <c r="X7" s="72" t="s">
        <v>56</v>
      </c>
      <c r="Y7" s="72">
        <v>14</v>
      </c>
      <c r="Z7" s="72">
        <v>3</v>
      </c>
      <c r="AA7" s="6">
        <f t="shared" ref="AA7:AA24" si="0">Y7/$AA$1*100</f>
        <v>48.275862068965516</v>
      </c>
    </row>
    <row r="8" spans="1:27">
      <c r="A8" s="1">
        <v>3</v>
      </c>
      <c r="B8" s="1" t="s">
        <v>57</v>
      </c>
      <c r="C8" s="2">
        <v>1</v>
      </c>
      <c r="D8" s="2">
        <v>5</v>
      </c>
      <c r="E8" s="72">
        <v>1</v>
      </c>
      <c r="F8" s="72">
        <v>1</v>
      </c>
      <c r="G8" s="72">
        <v>0</v>
      </c>
      <c r="H8" s="72">
        <v>1</v>
      </c>
      <c r="I8" s="72">
        <v>0</v>
      </c>
      <c r="J8" s="72">
        <v>2</v>
      </c>
      <c r="K8" s="72">
        <v>1</v>
      </c>
      <c r="L8" s="72">
        <v>0</v>
      </c>
      <c r="M8" s="72">
        <v>0</v>
      </c>
      <c r="N8" s="72">
        <v>1</v>
      </c>
      <c r="O8" s="72">
        <v>0</v>
      </c>
      <c r="P8" s="72">
        <v>0</v>
      </c>
      <c r="Q8" s="72">
        <v>0</v>
      </c>
      <c r="R8" s="72">
        <v>2</v>
      </c>
      <c r="S8" s="72">
        <v>0</v>
      </c>
      <c r="T8" s="72">
        <v>1</v>
      </c>
      <c r="U8" s="72">
        <v>1</v>
      </c>
      <c r="V8" s="72">
        <v>1</v>
      </c>
      <c r="W8" s="72">
        <v>0</v>
      </c>
      <c r="X8" s="72" t="s">
        <v>56</v>
      </c>
      <c r="Y8" s="72">
        <v>12</v>
      </c>
      <c r="Z8" s="72">
        <v>3</v>
      </c>
      <c r="AA8" s="6">
        <f t="shared" si="0"/>
        <v>41.379310344827587</v>
      </c>
    </row>
    <row r="9" spans="1:27">
      <c r="A9" s="1">
        <v>4</v>
      </c>
      <c r="B9" s="1" t="s">
        <v>58</v>
      </c>
      <c r="C9" s="2">
        <v>1</v>
      </c>
      <c r="D9" s="2">
        <v>5</v>
      </c>
      <c r="E9" s="72">
        <v>1</v>
      </c>
      <c r="F9" s="72">
        <v>1</v>
      </c>
      <c r="G9" s="72">
        <v>0</v>
      </c>
      <c r="H9" s="72">
        <v>1</v>
      </c>
      <c r="I9" s="72">
        <v>1</v>
      </c>
      <c r="J9" s="72">
        <v>2</v>
      </c>
      <c r="K9" s="72">
        <v>0</v>
      </c>
      <c r="L9" s="72">
        <v>1</v>
      </c>
      <c r="M9" s="72">
        <v>1</v>
      </c>
      <c r="N9" s="72">
        <v>1</v>
      </c>
      <c r="O9" s="72">
        <v>0</v>
      </c>
      <c r="P9" s="72">
        <v>0</v>
      </c>
      <c r="Q9" s="72">
        <v>0</v>
      </c>
      <c r="R9" s="72">
        <v>2</v>
      </c>
      <c r="S9" s="72">
        <v>3</v>
      </c>
      <c r="T9" s="72">
        <v>0</v>
      </c>
      <c r="U9" s="72">
        <v>2</v>
      </c>
      <c r="V9" s="72">
        <v>1</v>
      </c>
      <c r="W9" s="72">
        <v>1</v>
      </c>
      <c r="X9" s="72" t="s">
        <v>56</v>
      </c>
      <c r="Y9" s="72">
        <v>18</v>
      </c>
      <c r="Z9" s="72">
        <v>4</v>
      </c>
      <c r="AA9" s="6">
        <f t="shared" si="0"/>
        <v>62.068965517241381</v>
      </c>
    </row>
    <row r="10" spans="1:27">
      <c r="A10" s="1">
        <v>5</v>
      </c>
      <c r="B10" s="1" t="s">
        <v>59</v>
      </c>
      <c r="C10" s="2">
        <v>1</v>
      </c>
      <c r="D10" s="2">
        <v>5</v>
      </c>
      <c r="E10" s="72">
        <v>1</v>
      </c>
      <c r="F10" s="72">
        <v>0</v>
      </c>
      <c r="G10" s="72" t="s">
        <v>56</v>
      </c>
      <c r="H10" s="72">
        <v>1</v>
      </c>
      <c r="I10" s="72">
        <v>1</v>
      </c>
      <c r="J10" s="72">
        <v>2</v>
      </c>
      <c r="K10" s="72">
        <v>1</v>
      </c>
      <c r="L10" s="72" t="s">
        <v>56</v>
      </c>
      <c r="M10" s="72" t="s">
        <v>56</v>
      </c>
      <c r="N10" s="72">
        <v>1</v>
      </c>
      <c r="O10" s="72">
        <v>2</v>
      </c>
      <c r="P10" s="72">
        <v>1</v>
      </c>
      <c r="Q10" s="72" t="s">
        <v>56</v>
      </c>
      <c r="R10" s="72">
        <v>2</v>
      </c>
      <c r="S10" s="72">
        <v>2</v>
      </c>
      <c r="T10" s="72">
        <v>1</v>
      </c>
      <c r="U10" s="72" t="s">
        <v>56</v>
      </c>
      <c r="V10" s="72" t="s">
        <v>56</v>
      </c>
      <c r="W10" s="72" t="s">
        <v>56</v>
      </c>
      <c r="X10" s="72" t="s">
        <v>56</v>
      </c>
      <c r="Y10" s="72">
        <v>15</v>
      </c>
      <c r="Z10" s="72">
        <v>3</v>
      </c>
      <c r="AA10" s="6">
        <f t="shared" si="0"/>
        <v>51.724137931034484</v>
      </c>
    </row>
    <row r="11" spans="1:27">
      <c r="A11" s="1">
        <v>6</v>
      </c>
      <c r="B11" s="1" t="s">
        <v>60</v>
      </c>
      <c r="C11" s="2">
        <v>2</v>
      </c>
      <c r="D11" s="2">
        <v>5</v>
      </c>
      <c r="E11" s="72">
        <v>1</v>
      </c>
      <c r="F11" s="72">
        <v>0</v>
      </c>
      <c r="G11" s="72">
        <v>1</v>
      </c>
      <c r="H11" s="72">
        <v>0</v>
      </c>
      <c r="I11" s="72">
        <v>1</v>
      </c>
      <c r="J11" s="72">
        <v>2</v>
      </c>
      <c r="K11" s="72">
        <v>1</v>
      </c>
      <c r="L11" s="72">
        <v>0</v>
      </c>
      <c r="M11" s="72">
        <v>1</v>
      </c>
      <c r="N11" s="72">
        <v>1</v>
      </c>
      <c r="O11" s="72">
        <v>2</v>
      </c>
      <c r="P11" s="72">
        <v>0</v>
      </c>
      <c r="Q11" s="72">
        <v>1</v>
      </c>
      <c r="R11" s="72">
        <v>2</v>
      </c>
      <c r="S11" s="72">
        <v>3</v>
      </c>
      <c r="T11" s="72">
        <v>1</v>
      </c>
      <c r="U11" s="72">
        <v>0</v>
      </c>
      <c r="V11" s="72">
        <v>1</v>
      </c>
      <c r="W11" s="72">
        <v>1</v>
      </c>
      <c r="X11" s="72" t="s">
        <v>56</v>
      </c>
      <c r="Y11" s="72">
        <v>19</v>
      </c>
      <c r="Z11" s="72">
        <v>4</v>
      </c>
      <c r="AA11" s="6">
        <f t="shared" si="0"/>
        <v>65.517241379310349</v>
      </c>
    </row>
    <row r="12" spans="1:27">
      <c r="A12" s="1">
        <v>7</v>
      </c>
      <c r="B12" s="1" t="s">
        <v>61</v>
      </c>
      <c r="C12" s="2">
        <v>2</v>
      </c>
      <c r="D12" s="2">
        <v>5</v>
      </c>
      <c r="E12" s="72">
        <v>1</v>
      </c>
      <c r="F12" s="72" t="s">
        <v>56</v>
      </c>
      <c r="G12" s="72" t="s">
        <v>56</v>
      </c>
      <c r="H12" s="72">
        <v>1</v>
      </c>
      <c r="I12" s="72">
        <v>1</v>
      </c>
      <c r="J12" s="72">
        <v>2</v>
      </c>
      <c r="K12" s="72">
        <v>1</v>
      </c>
      <c r="L12" s="72">
        <v>1</v>
      </c>
      <c r="M12" s="72" t="s">
        <v>56</v>
      </c>
      <c r="N12" s="72">
        <v>1</v>
      </c>
      <c r="O12" s="72">
        <v>2</v>
      </c>
      <c r="P12" s="72">
        <v>1</v>
      </c>
      <c r="Q12" s="72">
        <v>1</v>
      </c>
      <c r="R12" s="72" t="s">
        <v>56</v>
      </c>
      <c r="S12" s="72" t="s">
        <v>56</v>
      </c>
      <c r="T12" s="72" t="s">
        <v>56</v>
      </c>
      <c r="U12" s="72" t="s">
        <v>56</v>
      </c>
      <c r="V12" s="72" t="s">
        <v>56</v>
      </c>
      <c r="W12" s="72" t="s">
        <v>56</v>
      </c>
      <c r="X12" s="72" t="s">
        <v>56</v>
      </c>
      <c r="Y12" s="72">
        <v>12</v>
      </c>
      <c r="Z12" s="72">
        <v>3</v>
      </c>
      <c r="AA12" s="6">
        <f t="shared" si="0"/>
        <v>41.379310344827587</v>
      </c>
    </row>
    <row r="13" spans="1:27">
      <c r="A13" s="1">
        <v>8</v>
      </c>
      <c r="B13" s="1" t="s">
        <v>62</v>
      </c>
      <c r="C13" s="2">
        <v>1</v>
      </c>
      <c r="D13" s="2">
        <v>5</v>
      </c>
      <c r="E13" s="72">
        <v>1</v>
      </c>
      <c r="F13" s="72">
        <v>0</v>
      </c>
      <c r="G13" s="72">
        <v>0</v>
      </c>
      <c r="H13" s="72">
        <v>1</v>
      </c>
      <c r="I13" s="72">
        <v>1</v>
      </c>
      <c r="J13" s="72">
        <v>1</v>
      </c>
      <c r="K13" s="72">
        <v>0</v>
      </c>
      <c r="L13" s="72">
        <v>1</v>
      </c>
      <c r="M13" s="72">
        <v>0</v>
      </c>
      <c r="N13" s="72">
        <v>1</v>
      </c>
      <c r="O13" s="72">
        <v>1</v>
      </c>
      <c r="P13" s="72">
        <v>0</v>
      </c>
      <c r="Q13" s="72">
        <v>0</v>
      </c>
      <c r="R13" s="72">
        <v>2</v>
      </c>
      <c r="S13" s="72">
        <v>3</v>
      </c>
      <c r="T13" s="72">
        <v>0</v>
      </c>
      <c r="U13" s="72">
        <v>1</v>
      </c>
      <c r="V13" s="72">
        <v>1</v>
      </c>
      <c r="W13" s="72">
        <v>1</v>
      </c>
      <c r="X13" s="72" t="s">
        <v>56</v>
      </c>
      <c r="Y13" s="72">
        <v>15</v>
      </c>
      <c r="Z13" s="72">
        <v>3</v>
      </c>
      <c r="AA13" s="6">
        <f t="shared" si="0"/>
        <v>51.724137931034484</v>
      </c>
    </row>
    <row r="14" spans="1:27">
      <c r="A14" s="1">
        <v>9</v>
      </c>
      <c r="B14" s="1" t="s">
        <v>63</v>
      </c>
      <c r="C14" s="2">
        <v>1</v>
      </c>
      <c r="D14" s="2">
        <v>5</v>
      </c>
      <c r="E14" s="72">
        <v>1</v>
      </c>
      <c r="F14" s="72">
        <v>0</v>
      </c>
      <c r="G14" s="72">
        <v>0</v>
      </c>
      <c r="H14" s="72">
        <v>0</v>
      </c>
      <c r="I14" s="72">
        <v>0</v>
      </c>
      <c r="J14" s="72">
        <v>2</v>
      </c>
      <c r="K14" s="72">
        <v>1</v>
      </c>
      <c r="L14" s="72">
        <v>1</v>
      </c>
      <c r="M14" s="72">
        <v>0</v>
      </c>
      <c r="N14" s="72">
        <v>1</v>
      </c>
      <c r="O14" s="72">
        <v>2</v>
      </c>
      <c r="P14" s="72">
        <v>1</v>
      </c>
      <c r="Q14" s="72">
        <v>0</v>
      </c>
      <c r="R14" s="72">
        <v>2</v>
      </c>
      <c r="S14" s="72">
        <v>3</v>
      </c>
      <c r="T14" s="72">
        <v>0</v>
      </c>
      <c r="U14" s="72">
        <v>0</v>
      </c>
      <c r="V14" s="72">
        <v>1</v>
      </c>
      <c r="W14" s="72">
        <v>0</v>
      </c>
      <c r="X14" s="72" t="s">
        <v>56</v>
      </c>
      <c r="Y14" s="72">
        <v>15</v>
      </c>
      <c r="Z14" s="72">
        <v>3</v>
      </c>
      <c r="AA14" s="6">
        <f t="shared" si="0"/>
        <v>51.724137931034484</v>
      </c>
    </row>
    <row r="15" spans="1:27">
      <c r="A15" s="1">
        <v>10</v>
      </c>
      <c r="B15" s="1" t="s">
        <v>64</v>
      </c>
      <c r="C15" s="2">
        <v>2</v>
      </c>
      <c r="D15" s="2">
        <v>5</v>
      </c>
      <c r="E15" s="72">
        <v>1</v>
      </c>
      <c r="F15" s="72">
        <v>0</v>
      </c>
      <c r="G15" s="72" t="s">
        <v>56</v>
      </c>
      <c r="H15" s="72">
        <v>1</v>
      </c>
      <c r="I15" s="72">
        <v>1</v>
      </c>
      <c r="J15" s="72">
        <v>0</v>
      </c>
      <c r="K15" s="72">
        <v>0</v>
      </c>
      <c r="L15" s="72">
        <v>0</v>
      </c>
      <c r="M15" s="72">
        <v>0</v>
      </c>
      <c r="N15" s="72">
        <v>1</v>
      </c>
      <c r="O15" s="72">
        <v>1</v>
      </c>
      <c r="P15" s="72">
        <v>0</v>
      </c>
      <c r="Q15" s="72">
        <v>0</v>
      </c>
      <c r="R15" s="72">
        <v>2</v>
      </c>
      <c r="S15" s="72">
        <v>3</v>
      </c>
      <c r="T15" s="72">
        <v>0</v>
      </c>
      <c r="U15" s="72">
        <v>1</v>
      </c>
      <c r="V15" s="72">
        <v>1</v>
      </c>
      <c r="W15" s="72" t="s">
        <v>56</v>
      </c>
      <c r="X15" s="72" t="s">
        <v>56</v>
      </c>
      <c r="Y15" s="72">
        <v>12</v>
      </c>
      <c r="Z15" s="72">
        <v>3</v>
      </c>
      <c r="AA15" s="6">
        <f t="shared" si="0"/>
        <v>41.379310344827587</v>
      </c>
    </row>
    <row r="16" spans="1:27">
      <c r="A16" s="1">
        <v>11</v>
      </c>
      <c r="B16" s="1" t="s">
        <v>65</v>
      </c>
      <c r="C16" s="2">
        <v>1</v>
      </c>
      <c r="D16" s="2">
        <v>5</v>
      </c>
      <c r="E16" s="72">
        <v>1</v>
      </c>
      <c r="F16" s="72">
        <v>0</v>
      </c>
      <c r="G16" s="72">
        <v>0</v>
      </c>
      <c r="H16" s="72">
        <v>1</v>
      </c>
      <c r="I16" s="72">
        <v>1</v>
      </c>
      <c r="J16" s="72">
        <v>2</v>
      </c>
      <c r="K16" s="72" t="s">
        <v>56</v>
      </c>
      <c r="L16" s="72">
        <v>0</v>
      </c>
      <c r="M16" s="72">
        <v>0</v>
      </c>
      <c r="N16" s="72">
        <v>1</v>
      </c>
      <c r="O16" s="72">
        <v>1</v>
      </c>
      <c r="P16" s="72">
        <v>0</v>
      </c>
      <c r="Q16" s="72">
        <v>0</v>
      </c>
      <c r="R16" s="72">
        <v>2</v>
      </c>
      <c r="S16" s="72">
        <v>0</v>
      </c>
      <c r="T16" s="72">
        <v>1</v>
      </c>
      <c r="U16" s="72">
        <v>1</v>
      </c>
      <c r="V16" s="72">
        <v>1</v>
      </c>
      <c r="W16" s="72">
        <v>1</v>
      </c>
      <c r="X16" s="72" t="s">
        <v>56</v>
      </c>
      <c r="Y16" s="72">
        <v>13</v>
      </c>
      <c r="Z16" s="72">
        <v>3</v>
      </c>
      <c r="AA16" s="6">
        <f t="shared" si="0"/>
        <v>44.827586206896555</v>
      </c>
    </row>
    <row r="17" spans="1:27">
      <c r="A17" s="1">
        <v>12</v>
      </c>
      <c r="B17" s="1" t="s">
        <v>66</v>
      </c>
      <c r="C17" s="2">
        <v>1</v>
      </c>
      <c r="D17" s="2">
        <v>5</v>
      </c>
      <c r="E17" s="72">
        <v>1</v>
      </c>
      <c r="F17" s="72">
        <v>0</v>
      </c>
      <c r="G17" s="72">
        <v>1</v>
      </c>
      <c r="H17" s="72">
        <v>1</v>
      </c>
      <c r="I17" s="72">
        <v>1</v>
      </c>
      <c r="J17" s="72">
        <v>2</v>
      </c>
      <c r="K17" s="72">
        <v>1</v>
      </c>
      <c r="L17" s="72">
        <v>0</v>
      </c>
      <c r="M17" s="72">
        <v>0</v>
      </c>
      <c r="N17" s="72">
        <v>1</v>
      </c>
      <c r="O17" s="72">
        <v>2</v>
      </c>
      <c r="P17" s="72">
        <v>0</v>
      </c>
      <c r="Q17" s="72">
        <v>0</v>
      </c>
      <c r="R17" s="72">
        <v>2</v>
      </c>
      <c r="S17" s="72">
        <v>3</v>
      </c>
      <c r="T17" s="72">
        <v>0</v>
      </c>
      <c r="U17" s="72">
        <v>1</v>
      </c>
      <c r="V17" s="72">
        <v>1</v>
      </c>
      <c r="W17" s="72">
        <v>1</v>
      </c>
      <c r="X17" s="72">
        <v>1</v>
      </c>
      <c r="Y17" s="72">
        <v>19</v>
      </c>
      <c r="Z17" s="72">
        <v>4</v>
      </c>
      <c r="AA17" s="6">
        <f t="shared" si="0"/>
        <v>65.517241379310349</v>
      </c>
    </row>
    <row r="18" spans="1:27">
      <c r="A18" s="1">
        <v>13</v>
      </c>
      <c r="B18" s="1" t="s">
        <v>67</v>
      </c>
      <c r="C18" s="2">
        <v>2</v>
      </c>
      <c r="D18" s="2">
        <v>5</v>
      </c>
      <c r="E18" s="72">
        <v>1</v>
      </c>
      <c r="F18" s="72">
        <v>0</v>
      </c>
      <c r="G18" s="72">
        <v>0</v>
      </c>
      <c r="H18" s="72">
        <v>1</v>
      </c>
      <c r="I18" s="72">
        <v>0</v>
      </c>
      <c r="J18" s="72">
        <v>2</v>
      </c>
      <c r="K18" s="72">
        <v>0</v>
      </c>
      <c r="L18" s="72">
        <v>0</v>
      </c>
      <c r="M18" s="72">
        <v>0</v>
      </c>
      <c r="N18" s="72">
        <v>1</v>
      </c>
      <c r="O18" s="72">
        <v>0</v>
      </c>
      <c r="P18" s="72">
        <v>1</v>
      </c>
      <c r="Q18" s="72" t="s">
        <v>56</v>
      </c>
      <c r="R18" s="72">
        <v>2</v>
      </c>
      <c r="S18" s="72">
        <v>2</v>
      </c>
      <c r="T18" s="72" t="s">
        <v>56</v>
      </c>
      <c r="U18" s="72" t="s">
        <v>56</v>
      </c>
      <c r="V18" s="72">
        <v>1</v>
      </c>
      <c r="W18" s="72">
        <v>1</v>
      </c>
      <c r="X18" s="72" t="s">
        <v>56</v>
      </c>
      <c r="Y18" s="72">
        <v>12</v>
      </c>
      <c r="Z18" s="72">
        <v>3</v>
      </c>
      <c r="AA18" s="6">
        <f t="shared" si="0"/>
        <v>41.379310344827587</v>
      </c>
    </row>
    <row r="19" spans="1:27">
      <c r="A19" s="1">
        <v>14</v>
      </c>
      <c r="B19" s="1" t="s">
        <v>68</v>
      </c>
      <c r="C19" s="2">
        <v>1</v>
      </c>
      <c r="D19" s="2">
        <v>5</v>
      </c>
      <c r="E19" s="72">
        <v>1</v>
      </c>
      <c r="F19" s="72">
        <v>0</v>
      </c>
      <c r="G19" s="72">
        <v>0</v>
      </c>
      <c r="H19" s="72">
        <v>1</v>
      </c>
      <c r="I19" s="72">
        <v>0</v>
      </c>
      <c r="J19" s="72">
        <v>2</v>
      </c>
      <c r="K19" s="72">
        <v>1</v>
      </c>
      <c r="L19" s="72">
        <v>0</v>
      </c>
      <c r="M19" s="72">
        <v>0</v>
      </c>
      <c r="N19" s="72">
        <v>1</v>
      </c>
      <c r="O19" s="72">
        <v>0</v>
      </c>
      <c r="P19" s="72">
        <v>0</v>
      </c>
      <c r="Q19" s="72">
        <v>0</v>
      </c>
      <c r="R19" s="72">
        <v>2</v>
      </c>
      <c r="S19" s="72">
        <v>0</v>
      </c>
      <c r="T19" s="72">
        <v>1</v>
      </c>
      <c r="U19" s="72">
        <v>1</v>
      </c>
      <c r="V19" s="72">
        <v>1</v>
      </c>
      <c r="W19" s="72">
        <v>1</v>
      </c>
      <c r="X19" s="72">
        <v>0</v>
      </c>
      <c r="Y19" s="72">
        <v>12</v>
      </c>
      <c r="Z19" s="72">
        <v>3</v>
      </c>
      <c r="AA19" s="6">
        <f t="shared" si="0"/>
        <v>41.379310344827587</v>
      </c>
    </row>
    <row r="20" spans="1:27">
      <c r="A20" s="1">
        <v>15</v>
      </c>
      <c r="B20" s="1" t="s">
        <v>69</v>
      </c>
      <c r="C20" s="2">
        <v>1</v>
      </c>
      <c r="D20" s="2">
        <v>5</v>
      </c>
      <c r="E20" s="72">
        <v>1</v>
      </c>
      <c r="F20" s="72">
        <v>0</v>
      </c>
      <c r="G20" s="72">
        <v>1</v>
      </c>
      <c r="H20" s="72">
        <v>1</v>
      </c>
      <c r="I20" s="72" t="s">
        <v>56</v>
      </c>
      <c r="J20" s="72">
        <v>0</v>
      </c>
      <c r="K20" s="72">
        <v>0</v>
      </c>
      <c r="L20" s="72">
        <v>1</v>
      </c>
      <c r="M20" s="72" t="s">
        <v>56</v>
      </c>
      <c r="N20" s="72">
        <v>1</v>
      </c>
      <c r="O20" s="72">
        <v>2</v>
      </c>
      <c r="P20" s="72">
        <v>1</v>
      </c>
      <c r="Q20" s="72" t="s">
        <v>56</v>
      </c>
      <c r="R20" s="72">
        <v>2</v>
      </c>
      <c r="S20" s="72" t="s">
        <v>56</v>
      </c>
      <c r="T20" s="72">
        <v>2</v>
      </c>
      <c r="U20" s="72" t="s">
        <v>56</v>
      </c>
      <c r="V20" s="72" t="s">
        <v>56</v>
      </c>
      <c r="W20" s="72" t="s">
        <v>56</v>
      </c>
      <c r="X20" s="72" t="s">
        <v>56</v>
      </c>
      <c r="Y20" s="72">
        <v>12</v>
      </c>
      <c r="Z20" s="72">
        <v>3</v>
      </c>
      <c r="AA20" s="6">
        <f t="shared" si="0"/>
        <v>41.379310344827587</v>
      </c>
    </row>
    <row r="21" spans="1:27">
      <c r="A21" s="1">
        <v>16</v>
      </c>
      <c r="B21" s="1" t="s">
        <v>70</v>
      </c>
      <c r="C21" s="2">
        <v>1</v>
      </c>
      <c r="D21" s="2">
        <v>5</v>
      </c>
      <c r="E21" s="72">
        <v>0</v>
      </c>
      <c r="F21" s="72">
        <v>1</v>
      </c>
      <c r="G21" s="72" t="s">
        <v>56</v>
      </c>
      <c r="H21" s="72">
        <v>1</v>
      </c>
      <c r="I21" s="72">
        <v>1</v>
      </c>
      <c r="J21" s="72">
        <v>2</v>
      </c>
      <c r="K21" s="72">
        <v>1</v>
      </c>
      <c r="L21" s="72" t="s">
        <v>56</v>
      </c>
      <c r="M21" s="72" t="s">
        <v>56</v>
      </c>
      <c r="N21" s="72">
        <v>1</v>
      </c>
      <c r="O21" s="72">
        <v>2</v>
      </c>
      <c r="P21" s="72">
        <v>1</v>
      </c>
      <c r="Q21" s="72" t="s">
        <v>56</v>
      </c>
      <c r="R21" s="72">
        <v>2</v>
      </c>
      <c r="S21" s="72" t="s">
        <v>56</v>
      </c>
      <c r="T21" s="72">
        <v>2</v>
      </c>
      <c r="U21" s="72" t="s">
        <v>56</v>
      </c>
      <c r="V21" s="72" t="s">
        <v>56</v>
      </c>
      <c r="W21" s="72" t="s">
        <v>56</v>
      </c>
      <c r="X21" s="72" t="s">
        <v>56</v>
      </c>
      <c r="Y21" s="72">
        <v>14</v>
      </c>
      <c r="Z21" s="72">
        <v>3</v>
      </c>
      <c r="AA21" s="6">
        <f t="shared" si="0"/>
        <v>48.275862068965516</v>
      </c>
    </row>
    <row r="22" spans="1:27">
      <c r="A22" s="1">
        <v>17</v>
      </c>
      <c r="B22" s="1" t="s">
        <v>71</v>
      </c>
      <c r="C22" s="2">
        <v>2</v>
      </c>
      <c r="D22" s="2">
        <v>5</v>
      </c>
      <c r="E22" s="72">
        <v>1</v>
      </c>
      <c r="F22" s="72">
        <v>0</v>
      </c>
      <c r="G22" s="72">
        <v>0</v>
      </c>
      <c r="H22" s="72">
        <v>1</v>
      </c>
      <c r="I22" s="72">
        <v>0</v>
      </c>
      <c r="J22" s="72">
        <v>2</v>
      </c>
      <c r="K22" s="72">
        <v>0</v>
      </c>
      <c r="L22" s="72" t="s">
        <v>56</v>
      </c>
      <c r="M22" s="72" t="s">
        <v>56</v>
      </c>
      <c r="N22" s="72">
        <v>1</v>
      </c>
      <c r="O22" s="72">
        <v>0</v>
      </c>
      <c r="P22" s="72">
        <v>1</v>
      </c>
      <c r="Q22" s="72">
        <v>0</v>
      </c>
      <c r="R22" s="72">
        <v>2</v>
      </c>
      <c r="S22" s="72">
        <v>0</v>
      </c>
      <c r="T22" s="72">
        <v>0</v>
      </c>
      <c r="U22" s="72">
        <v>1</v>
      </c>
      <c r="V22" s="72">
        <v>1</v>
      </c>
      <c r="W22" s="72">
        <v>1</v>
      </c>
      <c r="X22" s="72">
        <v>1</v>
      </c>
      <c r="Y22" s="72">
        <v>12</v>
      </c>
      <c r="Z22" s="72">
        <v>3</v>
      </c>
      <c r="AA22" s="6">
        <f t="shared" si="0"/>
        <v>41.379310344827587</v>
      </c>
    </row>
    <row r="23" spans="1:27">
      <c r="A23" s="1">
        <v>18</v>
      </c>
      <c r="B23" s="1" t="s">
        <v>72</v>
      </c>
      <c r="C23" s="2">
        <v>1</v>
      </c>
      <c r="D23" s="2">
        <v>5</v>
      </c>
      <c r="E23" s="72">
        <v>1</v>
      </c>
      <c r="F23" s="72">
        <v>0</v>
      </c>
      <c r="G23" s="72">
        <v>0</v>
      </c>
      <c r="H23" s="72">
        <v>1</v>
      </c>
      <c r="I23" s="72">
        <v>1</v>
      </c>
      <c r="J23" s="72">
        <v>0</v>
      </c>
      <c r="K23" s="72">
        <v>1</v>
      </c>
      <c r="L23" s="72">
        <v>0</v>
      </c>
      <c r="M23" s="72">
        <v>0</v>
      </c>
      <c r="N23" s="72">
        <v>1</v>
      </c>
      <c r="O23" s="72">
        <v>1</v>
      </c>
      <c r="P23" s="72">
        <v>1</v>
      </c>
      <c r="Q23" s="72">
        <v>0</v>
      </c>
      <c r="R23" s="72">
        <v>2</v>
      </c>
      <c r="S23" s="72">
        <v>0</v>
      </c>
      <c r="T23" s="72">
        <v>0</v>
      </c>
      <c r="U23" s="72">
        <v>0</v>
      </c>
      <c r="V23" s="72">
        <v>1</v>
      </c>
      <c r="W23" s="72">
        <v>1</v>
      </c>
      <c r="X23" s="72">
        <v>1</v>
      </c>
      <c r="Y23" s="72">
        <v>12</v>
      </c>
      <c r="Z23" s="72">
        <v>3</v>
      </c>
      <c r="AA23" s="6">
        <f t="shared" si="0"/>
        <v>41.379310344827587</v>
      </c>
    </row>
    <row r="24" spans="1:27">
      <c r="A24" s="1">
        <v>19</v>
      </c>
      <c r="B24" s="1" t="s">
        <v>73</v>
      </c>
      <c r="C24" s="2">
        <v>1</v>
      </c>
      <c r="D24" s="2">
        <v>5</v>
      </c>
      <c r="E24" s="72">
        <v>1</v>
      </c>
      <c r="F24" s="72">
        <v>1</v>
      </c>
      <c r="G24" s="72">
        <v>0</v>
      </c>
      <c r="H24" s="72">
        <v>0</v>
      </c>
      <c r="I24" s="72">
        <v>1</v>
      </c>
      <c r="J24" s="72">
        <v>2</v>
      </c>
      <c r="K24" s="72">
        <v>0</v>
      </c>
      <c r="L24" s="72">
        <v>0</v>
      </c>
      <c r="M24" s="72">
        <v>0</v>
      </c>
      <c r="N24" s="72">
        <v>1</v>
      </c>
      <c r="O24" s="72">
        <v>1</v>
      </c>
      <c r="P24" s="72">
        <v>1</v>
      </c>
      <c r="Q24" s="72">
        <v>0</v>
      </c>
      <c r="R24" s="72">
        <v>2</v>
      </c>
      <c r="S24" s="72">
        <v>2</v>
      </c>
      <c r="T24" s="72">
        <v>0</v>
      </c>
      <c r="U24" s="72">
        <v>1</v>
      </c>
      <c r="V24" s="72">
        <v>1</v>
      </c>
      <c r="W24" s="72">
        <v>1</v>
      </c>
      <c r="X24" s="72">
        <v>1</v>
      </c>
      <c r="Y24" s="72">
        <v>16</v>
      </c>
      <c r="Z24" s="72">
        <v>3</v>
      </c>
      <c r="AA24" s="6">
        <f t="shared" si="0"/>
        <v>55.172413793103445</v>
      </c>
    </row>
    <row r="25" spans="1:27">
      <c r="A25" s="1">
        <v>20</v>
      </c>
      <c r="B25" s="1" t="s">
        <v>74</v>
      </c>
      <c r="C25" s="2">
        <v>1</v>
      </c>
      <c r="D25" s="2">
        <v>5</v>
      </c>
      <c r="E25" s="72">
        <v>1</v>
      </c>
      <c r="F25" s="72">
        <v>1</v>
      </c>
      <c r="G25" s="72">
        <v>0</v>
      </c>
      <c r="H25" s="72">
        <v>1</v>
      </c>
      <c r="I25" s="72">
        <v>0</v>
      </c>
      <c r="J25" s="72">
        <v>2</v>
      </c>
      <c r="K25" s="72">
        <v>1</v>
      </c>
      <c r="L25" s="72">
        <v>1</v>
      </c>
      <c r="M25" s="72">
        <v>0</v>
      </c>
      <c r="N25" s="72" t="s">
        <v>56</v>
      </c>
      <c r="O25" s="72">
        <v>2</v>
      </c>
      <c r="P25" s="72">
        <v>1</v>
      </c>
      <c r="Q25" s="72">
        <v>1</v>
      </c>
      <c r="R25" s="72">
        <v>0</v>
      </c>
      <c r="S25" s="72">
        <v>0</v>
      </c>
      <c r="T25" s="72" t="s">
        <v>56</v>
      </c>
      <c r="U25" s="72">
        <v>1</v>
      </c>
      <c r="V25" s="72">
        <v>1</v>
      </c>
      <c r="W25" s="72">
        <v>1</v>
      </c>
      <c r="X25" s="72" t="s">
        <v>56</v>
      </c>
      <c r="Y25" s="72">
        <v>14</v>
      </c>
      <c r="Z25" s="72">
        <v>3</v>
      </c>
      <c r="AA25" s="6">
        <f t="shared" ref="AA25:AA46" si="1">Y25/$AA$1*100</f>
        <v>48.275862068965516</v>
      </c>
    </row>
    <row r="26" spans="1:27">
      <c r="A26" s="1">
        <v>21</v>
      </c>
      <c r="B26" s="1" t="s">
        <v>75</v>
      </c>
      <c r="C26" s="2">
        <v>2</v>
      </c>
      <c r="D26" s="2">
        <v>5</v>
      </c>
      <c r="E26" s="72">
        <v>1</v>
      </c>
      <c r="F26" s="72">
        <v>0</v>
      </c>
      <c r="G26" s="72">
        <v>0</v>
      </c>
      <c r="H26" s="72">
        <v>1</v>
      </c>
      <c r="I26" s="72">
        <v>0</v>
      </c>
      <c r="J26" s="72">
        <v>2</v>
      </c>
      <c r="K26" s="72">
        <v>1</v>
      </c>
      <c r="L26" s="72">
        <v>1</v>
      </c>
      <c r="M26" s="72">
        <v>0</v>
      </c>
      <c r="N26" s="72">
        <v>1</v>
      </c>
      <c r="O26" s="72">
        <v>0</v>
      </c>
      <c r="P26" s="72">
        <v>1</v>
      </c>
      <c r="Q26" s="72">
        <v>0</v>
      </c>
      <c r="R26" s="72">
        <v>2</v>
      </c>
      <c r="S26" s="72" t="s">
        <v>56</v>
      </c>
      <c r="T26" s="72">
        <v>2</v>
      </c>
      <c r="U26" s="72" t="s">
        <v>56</v>
      </c>
      <c r="V26" s="72" t="s">
        <v>56</v>
      </c>
      <c r="W26" s="72" t="s">
        <v>56</v>
      </c>
      <c r="X26" s="72" t="s">
        <v>56</v>
      </c>
      <c r="Y26" s="72">
        <v>12</v>
      </c>
      <c r="Z26" s="72">
        <v>3</v>
      </c>
      <c r="AA26" s="6">
        <f t="shared" si="1"/>
        <v>41.379310344827587</v>
      </c>
    </row>
    <row r="27" spans="1:27">
      <c r="A27" s="1">
        <v>22</v>
      </c>
      <c r="B27" s="1" t="s">
        <v>76</v>
      </c>
      <c r="C27" s="2">
        <v>1</v>
      </c>
      <c r="D27" s="2">
        <v>5</v>
      </c>
      <c r="E27" s="72">
        <v>1</v>
      </c>
      <c r="F27" s="72">
        <v>0</v>
      </c>
      <c r="G27" s="72">
        <v>0</v>
      </c>
      <c r="H27" s="72">
        <v>1</v>
      </c>
      <c r="I27" s="72">
        <v>0</v>
      </c>
      <c r="J27" s="72">
        <v>2</v>
      </c>
      <c r="K27" s="72">
        <v>1</v>
      </c>
      <c r="L27" s="72">
        <v>1</v>
      </c>
      <c r="M27" s="72" t="s">
        <v>56</v>
      </c>
      <c r="N27" s="72">
        <v>0</v>
      </c>
      <c r="O27" s="72">
        <v>1</v>
      </c>
      <c r="P27" s="72">
        <v>1</v>
      </c>
      <c r="Q27" s="72" t="s">
        <v>56</v>
      </c>
      <c r="R27" s="72">
        <v>2</v>
      </c>
      <c r="S27" s="72" t="s">
        <v>56</v>
      </c>
      <c r="T27" s="72" t="s">
        <v>56</v>
      </c>
      <c r="U27" s="72">
        <v>1</v>
      </c>
      <c r="V27" s="72">
        <v>1</v>
      </c>
      <c r="W27" s="72" t="s">
        <v>56</v>
      </c>
      <c r="X27" s="72" t="s">
        <v>56</v>
      </c>
      <c r="Y27" s="72">
        <v>12</v>
      </c>
      <c r="Z27" s="72">
        <v>3</v>
      </c>
      <c r="AA27" s="6">
        <f t="shared" si="1"/>
        <v>41.379310344827587</v>
      </c>
    </row>
    <row r="28" spans="1:27">
      <c r="A28" s="1">
        <v>23</v>
      </c>
      <c r="B28" s="1" t="s">
        <v>77</v>
      </c>
      <c r="C28" s="2">
        <v>1</v>
      </c>
      <c r="D28" s="2">
        <v>5</v>
      </c>
      <c r="E28" s="72">
        <v>1</v>
      </c>
      <c r="F28" s="72">
        <v>1</v>
      </c>
      <c r="G28" s="72">
        <v>1</v>
      </c>
      <c r="H28" s="72">
        <v>1</v>
      </c>
      <c r="I28" s="72">
        <v>1</v>
      </c>
      <c r="J28" s="72">
        <v>2</v>
      </c>
      <c r="K28" s="72">
        <v>1</v>
      </c>
      <c r="L28" s="72">
        <v>1</v>
      </c>
      <c r="M28" s="72">
        <v>0</v>
      </c>
      <c r="N28" s="72">
        <v>0</v>
      </c>
      <c r="O28" s="72">
        <v>2</v>
      </c>
      <c r="P28" s="72">
        <v>1</v>
      </c>
      <c r="Q28" s="72">
        <v>1</v>
      </c>
      <c r="R28" s="72">
        <v>2</v>
      </c>
      <c r="S28" s="72">
        <v>0</v>
      </c>
      <c r="T28" s="72">
        <v>0</v>
      </c>
      <c r="U28" s="72">
        <v>1</v>
      </c>
      <c r="V28" s="72">
        <v>1</v>
      </c>
      <c r="W28" s="72">
        <v>1</v>
      </c>
      <c r="X28" s="72" t="s">
        <v>56</v>
      </c>
      <c r="Y28" s="72">
        <v>18</v>
      </c>
      <c r="Z28" s="72">
        <v>4</v>
      </c>
      <c r="AA28" s="6">
        <f t="shared" si="1"/>
        <v>62.068965517241381</v>
      </c>
    </row>
    <row r="29" spans="1:27">
      <c r="A29" s="1">
        <v>24</v>
      </c>
      <c r="B29" s="1" t="s">
        <v>78</v>
      </c>
      <c r="C29" s="2">
        <v>2</v>
      </c>
      <c r="D29" s="2">
        <v>5</v>
      </c>
      <c r="E29" s="72">
        <v>1</v>
      </c>
      <c r="F29" s="72">
        <v>0</v>
      </c>
      <c r="G29" s="72">
        <v>1</v>
      </c>
      <c r="H29" s="72">
        <v>1</v>
      </c>
      <c r="I29" s="72">
        <v>0</v>
      </c>
      <c r="J29" s="72">
        <v>2</v>
      </c>
      <c r="K29" s="72">
        <v>1</v>
      </c>
      <c r="L29" s="72">
        <v>1</v>
      </c>
      <c r="M29" s="72">
        <v>0</v>
      </c>
      <c r="N29" s="72">
        <v>1</v>
      </c>
      <c r="O29" s="72">
        <v>1</v>
      </c>
      <c r="P29" s="72">
        <v>1</v>
      </c>
      <c r="Q29" s="72">
        <v>1</v>
      </c>
      <c r="R29" s="72">
        <v>1</v>
      </c>
      <c r="S29" s="72" t="s">
        <v>56</v>
      </c>
      <c r="T29" s="72">
        <v>1</v>
      </c>
      <c r="U29" s="72">
        <v>1</v>
      </c>
      <c r="V29" s="72">
        <v>1</v>
      </c>
      <c r="W29" s="72">
        <v>1</v>
      </c>
      <c r="X29" s="72" t="s">
        <v>56</v>
      </c>
      <c r="Y29" s="72">
        <v>16</v>
      </c>
      <c r="Z29" s="72">
        <v>3</v>
      </c>
      <c r="AA29" s="6">
        <f t="shared" si="1"/>
        <v>55.172413793103445</v>
      </c>
    </row>
    <row r="30" spans="1:27">
      <c r="A30" s="1">
        <v>25</v>
      </c>
      <c r="B30" s="1" t="s">
        <v>79</v>
      </c>
      <c r="C30" s="2">
        <v>1</v>
      </c>
      <c r="D30" s="2">
        <v>5</v>
      </c>
      <c r="E30" s="72">
        <v>1</v>
      </c>
      <c r="F30" s="72">
        <v>1</v>
      </c>
      <c r="G30" s="72">
        <v>1</v>
      </c>
      <c r="H30" s="72">
        <v>1</v>
      </c>
      <c r="I30" s="72">
        <v>0</v>
      </c>
      <c r="J30" s="72">
        <v>2</v>
      </c>
      <c r="K30" s="72">
        <v>1</v>
      </c>
      <c r="L30" s="72">
        <v>1</v>
      </c>
      <c r="M30" s="72">
        <v>0</v>
      </c>
      <c r="N30" s="72" t="s">
        <v>56</v>
      </c>
      <c r="O30" s="72">
        <v>2</v>
      </c>
      <c r="P30" s="72">
        <v>1</v>
      </c>
      <c r="Q30" s="72">
        <v>0</v>
      </c>
      <c r="R30" s="72">
        <v>0</v>
      </c>
      <c r="S30" s="72">
        <v>0</v>
      </c>
      <c r="T30" s="72">
        <v>1</v>
      </c>
      <c r="U30" s="72">
        <v>1</v>
      </c>
      <c r="V30" s="72">
        <v>1</v>
      </c>
      <c r="W30" s="72">
        <v>1</v>
      </c>
      <c r="X30" s="72" t="s">
        <v>56</v>
      </c>
      <c r="Y30" s="72">
        <v>15</v>
      </c>
      <c r="Z30" s="72">
        <v>3</v>
      </c>
      <c r="AA30" s="6">
        <f t="shared" si="1"/>
        <v>51.724137931034484</v>
      </c>
    </row>
    <row r="31" spans="1:27">
      <c r="A31" s="1">
        <v>26</v>
      </c>
      <c r="B31" s="1" t="s">
        <v>80</v>
      </c>
      <c r="C31" s="2">
        <v>2</v>
      </c>
      <c r="D31" s="2">
        <v>5</v>
      </c>
      <c r="E31" s="72">
        <v>1</v>
      </c>
      <c r="F31" s="72">
        <v>0</v>
      </c>
      <c r="G31" s="72">
        <v>1</v>
      </c>
      <c r="H31" s="72">
        <v>1</v>
      </c>
      <c r="I31" s="72">
        <v>0</v>
      </c>
      <c r="J31" s="72">
        <v>2</v>
      </c>
      <c r="K31" s="72">
        <v>0</v>
      </c>
      <c r="L31" s="72">
        <v>1</v>
      </c>
      <c r="M31" s="72">
        <v>0</v>
      </c>
      <c r="N31" s="72">
        <v>0</v>
      </c>
      <c r="O31" s="72">
        <v>2</v>
      </c>
      <c r="P31" s="72">
        <v>1</v>
      </c>
      <c r="Q31" s="72">
        <v>1</v>
      </c>
      <c r="R31" s="72">
        <v>0</v>
      </c>
      <c r="S31" s="72">
        <v>0</v>
      </c>
      <c r="T31" s="72">
        <v>0</v>
      </c>
      <c r="U31" s="72">
        <v>1</v>
      </c>
      <c r="V31" s="72">
        <v>1</v>
      </c>
      <c r="W31" s="72">
        <v>1</v>
      </c>
      <c r="X31" s="72" t="s">
        <v>56</v>
      </c>
      <c r="Y31" s="72">
        <v>13</v>
      </c>
      <c r="Z31" s="72">
        <v>3</v>
      </c>
      <c r="AA31" s="6">
        <f t="shared" si="1"/>
        <v>44.827586206896555</v>
      </c>
    </row>
    <row r="32" spans="1:27">
      <c r="A32" s="1">
        <v>27</v>
      </c>
      <c r="B32" s="1" t="s">
        <v>81</v>
      </c>
      <c r="C32" s="2">
        <v>2</v>
      </c>
      <c r="D32" s="2">
        <v>5</v>
      </c>
      <c r="E32" s="72">
        <v>1</v>
      </c>
      <c r="F32" s="72">
        <v>0</v>
      </c>
      <c r="G32" s="72">
        <v>1</v>
      </c>
      <c r="H32" s="72">
        <v>1</v>
      </c>
      <c r="I32" s="72" t="s">
        <v>56</v>
      </c>
      <c r="J32" s="72">
        <v>2</v>
      </c>
      <c r="K32" s="72">
        <v>1</v>
      </c>
      <c r="L32" s="72">
        <v>1</v>
      </c>
      <c r="M32" s="72">
        <v>0</v>
      </c>
      <c r="N32" s="72" t="s">
        <v>56</v>
      </c>
      <c r="O32" s="72">
        <v>2</v>
      </c>
      <c r="P32" s="72">
        <v>1</v>
      </c>
      <c r="Q32" s="72">
        <v>1</v>
      </c>
      <c r="R32" s="72" t="s">
        <v>56</v>
      </c>
      <c r="S32" s="72" t="s">
        <v>56</v>
      </c>
      <c r="T32" s="72">
        <v>1</v>
      </c>
      <c r="U32" s="72">
        <v>2</v>
      </c>
      <c r="V32" s="72">
        <v>1</v>
      </c>
      <c r="W32" s="72">
        <v>1</v>
      </c>
      <c r="X32" s="72" t="s">
        <v>56</v>
      </c>
      <c r="Y32" s="72">
        <v>16</v>
      </c>
      <c r="Z32" s="72">
        <v>3</v>
      </c>
      <c r="AA32" s="6">
        <f t="shared" si="1"/>
        <v>55.172413793103445</v>
      </c>
    </row>
    <row r="33" spans="1:27">
      <c r="A33" s="1">
        <v>28</v>
      </c>
      <c r="B33" s="1" t="s">
        <v>82</v>
      </c>
      <c r="C33" s="2">
        <v>1</v>
      </c>
      <c r="D33" s="2">
        <v>5</v>
      </c>
      <c r="E33" s="72">
        <v>1</v>
      </c>
      <c r="F33" s="72">
        <v>1</v>
      </c>
      <c r="G33" s="72">
        <v>1</v>
      </c>
      <c r="H33" s="72">
        <v>1</v>
      </c>
      <c r="I33" s="72">
        <v>0</v>
      </c>
      <c r="J33" s="72">
        <v>2</v>
      </c>
      <c r="K33" s="72">
        <v>1</v>
      </c>
      <c r="L33" s="72">
        <v>1</v>
      </c>
      <c r="M33" s="72">
        <v>0</v>
      </c>
      <c r="N33" s="72">
        <v>0</v>
      </c>
      <c r="O33" s="72">
        <v>0</v>
      </c>
      <c r="P33" s="72">
        <v>1</v>
      </c>
      <c r="Q33" s="72">
        <v>1</v>
      </c>
      <c r="R33" s="72">
        <v>2</v>
      </c>
      <c r="S33" s="72" t="s">
        <v>56</v>
      </c>
      <c r="T33" s="72">
        <v>0</v>
      </c>
      <c r="U33" s="72">
        <v>1</v>
      </c>
      <c r="V33" s="72">
        <v>1</v>
      </c>
      <c r="W33" s="72">
        <v>1</v>
      </c>
      <c r="X33" s="72" t="s">
        <v>56</v>
      </c>
      <c r="Y33" s="72">
        <v>15</v>
      </c>
      <c r="Z33" s="72">
        <v>3</v>
      </c>
      <c r="AA33" s="6">
        <f t="shared" si="1"/>
        <v>51.724137931034484</v>
      </c>
    </row>
    <row r="34" spans="1:27">
      <c r="A34" s="1">
        <v>29</v>
      </c>
      <c r="B34" s="1" t="s">
        <v>83</v>
      </c>
      <c r="C34" s="2">
        <v>2</v>
      </c>
      <c r="D34" s="2">
        <v>5</v>
      </c>
      <c r="E34" s="72">
        <v>1</v>
      </c>
      <c r="F34" s="72">
        <v>1</v>
      </c>
      <c r="G34" s="72">
        <v>1</v>
      </c>
      <c r="H34" s="72">
        <v>1</v>
      </c>
      <c r="I34" s="72">
        <v>0</v>
      </c>
      <c r="J34" s="72">
        <v>2</v>
      </c>
      <c r="K34" s="72">
        <v>1</v>
      </c>
      <c r="L34" s="72">
        <v>1</v>
      </c>
      <c r="M34" s="72">
        <v>0</v>
      </c>
      <c r="N34" s="72">
        <v>0</v>
      </c>
      <c r="O34" s="72">
        <v>2</v>
      </c>
      <c r="P34" s="72">
        <v>1</v>
      </c>
      <c r="Q34" s="72">
        <v>1</v>
      </c>
      <c r="R34" s="72">
        <v>0</v>
      </c>
      <c r="S34" s="72">
        <v>0</v>
      </c>
      <c r="T34" s="72">
        <v>0</v>
      </c>
      <c r="U34" s="72">
        <v>1</v>
      </c>
      <c r="V34" s="72">
        <v>1</v>
      </c>
      <c r="W34" s="72">
        <v>1</v>
      </c>
      <c r="X34" s="72" t="s">
        <v>56</v>
      </c>
      <c r="Y34" s="72">
        <v>15</v>
      </c>
      <c r="Z34" s="72">
        <v>3</v>
      </c>
      <c r="AA34" s="6">
        <f t="shared" si="1"/>
        <v>51.724137931034484</v>
      </c>
    </row>
    <row r="35" spans="1:27">
      <c r="A35" s="1">
        <v>30</v>
      </c>
      <c r="B35" s="1" t="s">
        <v>84</v>
      </c>
      <c r="C35" s="2">
        <v>1</v>
      </c>
      <c r="D35" s="2">
        <v>5</v>
      </c>
      <c r="E35" s="72">
        <v>1</v>
      </c>
      <c r="F35" s="72">
        <v>1</v>
      </c>
      <c r="G35" s="72">
        <v>1</v>
      </c>
      <c r="H35" s="72">
        <v>1</v>
      </c>
      <c r="I35" s="72">
        <v>0</v>
      </c>
      <c r="J35" s="72">
        <v>2</v>
      </c>
      <c r="K35" s="72">
        <v>1</v>
      </c>
      <c r="L35" s="72">
        <v>1</v>
      </c>
      <c r="M35" s="72">
        <v>0</v>
      </c>
      <c r="N35" s="72">
        <v>0</v>
      </c>
      <c r="O35" s="72">
        <v>2</v>
      </c>
      <c r="P35" s="72">
        <v>1</v>
      </c>
      <c r="Q35" s="72">
        <v>1</v>
      </c>
      <c r="R35" s="72">
        <v>0</v>
      </c>
      <c r="S35" s="72">
        <v>0</v>
      </c>
      <c r="T35" s="72">
        <v>0</v>
      </c>
      <c r="U35" s="72">
        <v>1</v>
      </c>
      <c r="V35" s="72">
        <v>1</v>
      </c>
      <c r="W35" s="72">
        <v>1</v>
      </c>
      <c r="X35" s="72" t="s">
        <v>56</v>
      </c>
      <c r="Y35" s="72">
        <v>15</v>
      </c>
      <c r="Z35" s="72">
        <v>3</v>
      </c>
      <c r="AA35" s="6">
        <f t="shared" si="1"/>
        <v>51.724137931034484</v>
      </c>
    </row>
    <row r="36" spans="1:27">
      <c r="A36" s="1">
        <v>31</v>
      </c>
      <c r="B36" s="1" t="s">
        <v>85</v>
      </c>
      <c r="C36" s="2">
        <v>2</v>
      </c>
      <c r="D36" s="2">
        <v>5</v>
      </c>
      <c r="E36" s="72">
        <v>1</v>
      </c>
      <c r="F36" s="72">
        <v>2</v>
      </c>
      <c r="G36" s="72">
        <v>1</v>
      </c>
      <c r="H36" s="72">
        <v>1</v>
      </c>
      <c r="I36" s="72">
        <v>1</v>
      </c>
      <c r="J36" s="72">
        <v>2</v>
      </c>
      <c r="K36" s="72">
        <v>1</v>
      </c>
      <c r="L36" s="72">
        <v>1</v>
      </c>
      <c r="M36" s="72">
        <v>0</v>
      </c>
      <c r="N36" s="72">
        <v>0</v>
      </c>
      <c r="O36" s="72">
        <v>2</v>
      </c>
      <c r="P36" s="72">
        <v>1</v>
      </c>
      <c r="Q36" s="72">
        <v>1</v>
      </c>
      <c r="R36" s="72">
        <v>2</v>
      </c>
      <c r="S36" s="72">
        <v>1</v>
      </c>
      <c r="T36" s="72">
        <v>0</v>
      </c>
      <c r="U36" s="72">
        <v>1</v>
      </c>
      <c r="V36" s="72">
        <v>1</v>
      </c>
      <c r="W36" s="72">
        <v>1</v>
      </c>
      <c r="X36" s="72" t="s">
        <v>56</v>
      </c>
      <c r="Y36" s="72">
        <v>20</v>
      </c>
      <c r="Z36" s="72">
        <v>4</v>
      </c>
      <c r="AA36" s="6">
        <f t="shared" si="1"/>
        <v>68.965517241379317</v>
      </c>
    </row>
    <row r="37" spans="1:27">
      <c r="A37" s="1">
        <v>32</v>
      </c>
      <c r="B37" s="1" t="s">
        <v>86</v>
      </c>
      <c r="C37" s="2">
        <v>1</v>
      </c>
      <c r="D37" s="2">
        <v>5</v>
      </c>
      <c r="E37" s="72">
        <v>1</v>
      </c>
      <c r="F37" s="72">
        <v>1</v>
      </c>
      <c r="G37" s="72">
        <v>1</v>
      </c>
      <c r="H37" s="72">
        <v>1</v>
      </c>
      <c r="I37" s="72">
        <v>0</v>
      </c>
      <c r="J37" s="72">
        <v>2</v>
      </c>
      <c r="K37" s="72">
        <v>1</v>
      </c>
      <c r="L37" s="72">
        <v>1</v>
      </c>
      <c r="M37" s="72">
        <v>0</v>
      </c>
      <c r="N37" s="72" t="s">
        <v>56</v>
      </c>
      <c r="O37" s="72">
        <v>0</v>
      </c>
      <c r="P37" s="72">
        <v>1</v>
      </c>
      <c r="Q37" s="72">
        <v>1</v>
      </c>
      <c r="R37" s="72">
        <v>0</v>
      </c>
      <c r="S37" s="72" t="s">
        <v>56</v>
      </c>
      <c r="T37" s="72">
        <v>1</v>
      </c>
      <c r="U37" s="72">
        <v>1</v>
      </c>
      <c r="V37" s="72">
        <v>1</v>
      </c>
      <c r="W37" s="72">
        <v>1</v>
      </c>
      <c r="X37" s="72" t="s">
        <v>56</v>
      </c>
      <c r="Y37" s="72">
        <v>14</v>
      </c>
      <c r="Z37" s="72">
        <v>3</v>
      </c>
      <c r="AA37" s="6">
        <f t="shared" si="1"/>
        <v>48.275862068965516</v>
      </c>
    </row>
    <row r="38" spans="1:27">
      <c r="A38" s="1">
        <v>33</v>
      </c>
      <c r="B38" s="1" t="s">
        <v>87</v>
      </c>
      <c r="C38" s="2">
        <v>1</v>
      </c>
      <c r="D38" s="2">
        <v>5</v>
      </c>
      <c r="E38" s="72">
        <v>1</v>
      </c>
      <c r="F38" s="72" t="s">
        <v>56</v>
      </c>
      <c r="G38" s="72" t="s">
        <v>56</v>
      </c>
      <c r="H38" s="72">
        <v>1</v>
      </c>
      <c r="I38" s="72" t="s">
        <v>56</v>
      </c>
      <c r="J38" s="72">
        <v>2</v>
      </c>
      <c r="K38" s="72">
        <v>1</v>
      </c>
      <c r="L38" s="72">
        <v>1</v>
      </c>
      <c r="M38" s="72">
        <v>0</v>
      </c>
      <c r="N38" s="72">
        <v>1</v>
      </c>
      <c r="O38" s="72">
        <v>0</v>
      </c>
      <c r="P38" s="72">
        <v>1</v>
      </c>
      <c r="Q38" s="72">
        <v>1</v>
      </c>
      <c r="R38" s="72">
        <v>0</v>
      </c>
      <c r="S38" s="72">
        <v>0</v>
      </c>
      <c r="T38" s="72">
        <v>1</v>
      </c>
      <c r="U38" s="72">
        <v>1</v>
      </c>
      <c r="V38" s="72">
        <v>1</v>
      </c>
      <c r="W38" s="72">
        <v>1</v>
      </c>
      <c r="X38" s="72" t="s">
        <v>56</v>
      </c>
      <c r="Y38" s="72">
        <v>13</v>
      </c>
      <c r="Z38" s="72">
        <v>3</v>
      </c>
      <c r="AA38" s="6">
        <f t="shared" si="1"/>
        <v>44.827586206896555</v>
      </c>
    </row>
    <row r="39" spans="1:27">
      <c r="A39" s="1">
        <v>34</v>
      </c>
      <c r="B39" s="1" t="s">
        <v>88</v>
      </c>
      <c r="C39" s="2">
        <v>2</v>
      </c>
      <c r="D39" s="2">
        <v>5</v>
      </c>
      <c r="E39" s="72">
        <v>1</v>
      </c>
      <c r="F39" s="72">
        <v>1</v>
      </c>
      <c r="G39" s="72">
        <v>1</v>
      </c>
      <c r="H39" s="72">
        <v>1</v>
      </c>
      <c r="I39" s="72">
        <v>1</v>
      </c>
      <c r="J39" s="72">
        <v>2</v>
      </c>
      <c r="K39" s="72">
        <v>1</v>
      </c>
      <c r="L39" s="72">
        <v>1</v>
      </c>
      <c r="M39" s="72">
        <v>0</v>
      </c>
      <c r="N39" s="72">
        <v>0</v>
      </c>
      <c r="O39" s="72">
        <v>2</v>
      </c>
      <c r="P39" s="72">
        <v>1</v>
      </c>
      <c r="Q39" s="72">
        <v>1</v>
      </c>
      <c r="R39" s="72">
        <v>2</v>
      </c>
      <c r="S39" s="72">
        <v>0</v>
      </c>
      <c r="T39" s="72">
        <v>0</v>
      </c>
      <c r="U39" s="72">
        <v>1</v>
      </c>
      <c r="V39" s="72">
        <v>1</v>
      </c>
      <c r="W39" s="72">
        <v>1</v>
      </c>
      <c r="X39" s="72">
        <v>1</v>
      </c>
      <c r="Y39" s="72">
        <v>19</v>
      </c>
      <c r="Z39" s="72">
        <v>4</v>
      </c>
      <c r="AA39" s="6">
        <f t="shared" si="1"/>
        <v>65.517241379310349</v>
      </c>
    </row>
    <row r="40" spans="1:27">
      <c r="A40" s="1">
        <v>35</v>
      </c>
      <c r="B40" s="1" t="s">
        <v>89</v>
      </c>
      <c r="C40" s="2">
        <v>1</v>
      </c>
      <c r="D40" s="2">
        <v>5</v>
      </c>
      <c r="E40" s="72">
        <v>1</v>
      </c>
      <c r="F40" s="72">
        <v>2</v>
      </c>
      <c r="G40" s="72">
        <v>1</v>
      </c>
      <c r="H40" s="72">
        <v>1</v>
      </c>
      <c r="I40" s="72">
        <v>1</v>
      </c>
      <c r="J40" s="72">
        <v>2</v>
      </c>
      <c r="K40" s="72">
        <v>1</v>
      </c>
      <c r="L40" s="72">
        <v>1</v>
      </c>
      <c r="M40" s="72">
        <v>0</v>
      </c>
      <c r="N40" s="72">
        <v>0</v>
      </c>
      <c r="O40" s="72">
        <v>2</v>
      </c>
      <c r="P40" s="72">
        <v>1</v>
      </c>
      <c r="Q40" s="72">
        <v>1</v>
      </c>
      <c r="R40" s="72">
        <v>1</v>
      </c>
      <c r="S40" s="72">
        <v>0</v>
      </c>
      <c r="T40" s="72">
        <v>0</v>
      </c>
      <c r="U40" s="72">
        <v>1</v>
      </c>
      <c r="V40" s="72">
        <v>1</v>
      </c>
      <c r="W40" s="72">
        <v>1</v>
      </c>
      <c r="X40" s="72" t="s">
        <v>56</v>
      </c>
      <c r="Y40" s="72">
        <v>18</v>
      </c>
      <c r="Z40" s="72">
        <v>4</v>
      </c>
      <c r="AA40" s="6">
        <f t="shared" si="1"/>
        <v>62.068965517241381</v>
      </c>
    </row>
    <row r="41" spans="1:27">
      <c r="A41" s="1">
        <v>36</v>
      </c>
      <c r="B41" s="1" t="s">
        <v>90</v>
      </c>
      <c r="C41" s="2">
        <v>1</v>
      </c>
      <c r="D41" s="2">
        <v>5</v>
      </c>
      <c r="E41" s="72">
        <v>1</v>
      </c>
      <c r="F41" s="72">
        <v>1</v>
      </c>
      <c r="G41" s="72">
        <v>0</v>
      </c>
      <c r="H41" s="72">
        <v>1</v>
      </c>
      <c r="I41" s="72">
        <v>0</v>
      </c>
      <c r="J41" s="72">
        <v>2</v>
      </c>
      <c r="K41" s="72">
        <v>1</v>
      </c>
      <c r="L41" s="72">
        <v>1</v>
      </c>
      <c r="M41" s="72">
        <v>0</v>
      </c>
      <c r="N41" s="72" t="s">
        <v>56</v>
      </c>
      <c r="O41" s="72">
        <v>2</v>
      </c>
      <c r="P41" s="72">
        <v>1</v>
      </c>
      <c r="Q41" s="72">
        <v>0</v>
      </c>
      <c r="R41" s="72">
        <v>0</v>
      </c>
      <c r="S41" s="72" t="s">
        <v>56</v>
      </c>
      <c r="T41" s="72">
        <v>0</v>
      </c>
      <c r="U41" s="72">
        <v>1</v>
      </c>
      <c r="V41" s="72">
        <v>1</v>
      </c>
      <c r="W41" s="72">
        <v>1</v>
      </c>
      <c r="X41" s="72" t="s">
        <v>56</v>
      </c>
      <c r="Y41" s="72">
        <v>13</v>
      </c>
      <c r="Z41" s="72">
        <v>3</v>
      </c>
      <c r="AA41" s="6">
        <f t="shared" si="1"/>
        <v>44.827586206896555</v>
      </c>
    </row>
    <row r="42" spans="1:27">
      <c r="A42" s="1">
        <v>37</v>
      </c>
      <c r="B42" s="1" t="s">
        <v>91</v>
      </c>
      <c r="C42" s="2">
        <v>1</v>
      </c>
      <c r="D42" s="2">
        <v>5</v>
      </c>
      <c r="E42" s="72">
        <v>1</v>
      </c>
      <c r="F42" s="72">
        <v>0</v>
      </c>
      <c r="G42" s="72">
        <v>0</v>
      </c>
      <c r="H42" s="72">
        <v>1</v>
      </c>
      <c r="I42" s="72">
        <v>0</v>
      </c>
      <c r="J42" s="72">
        <v>2</v>
      </c>
      <c r="K42" s="72">
        <v>1</v>
      </c>
      <c r="L42" s="72">
        <v>1</v>
      </c>
      <c r="M42" s="72">
        <v>0</v>
      </c>
      <c r="N42" s="72">
        <v>1</v>
      </c>
      <c r="O42" s="72">
        <v>0</v>
      </c>
      <c r="P42" s="72">
        <v>1</v>
      </c>
      <c r="Q42" s="72">
        <v>1</v>
      </c>
      <c r="R42" s="72">
        <v>0</v>
      </c>
      <c r="S42" s="72">
        <v>0</v>
      </c>
      <c r="T42" s="72">
        <v>0</v>
      </c>
      <c r="U42" s="72">
        <v>1</v>
      </c>
      <c r="V42" s="72">
        <v>1</v>
      </c>
      <c r="W42" s="72">
        <v>1</v>
      </c>
      <c r="X42" s="72" t="s">
        <v>56</v>
      </c>
      <c r="Y42" s="72">
        <v>12</v>
      </c>
      <c r="Z42" s="72">
        <v>3</v>
      </c>
      <c r="AA42" s="6">
        <f t="shared" si="1"/>
        <v>41.379310344827587</v>
      </c>
    </row>
    <row r="43" spans="1:27">
      <c r="A43" s="1">
        <v>38</v>
      </c>
      <c r="B43" s="1" t="s">
        <v>92</v>
      </c>
      <c r="C43" s="2">
        <v>1</v>
      </c>
      <c r="D43" s="2">
        <v>5</v>
      </c>
      <c r="E43" s="72">
        <v>1</v>
      </c>
      <c r="F43" s="72">
        <v>1</v>
      </c>
      <c r="G43" s="72">
        <v>0</v>
      </c>
      <c r="H43" s="72">
        <v>1</v>
      </c>
      <c r="I43" s="72">
        <v>0</v>
      </c>
      <c r="J43" s="72">
        <v>2</v>
      </c>
      <c r="K43" s="72">
        <v>1</v>
      </c>
      <c r="L43" s="72">
        <v>1</v>
      </c>
      <c r="M43" s="72">
        <v>0</v>
      </c>
      <c r="N43" s="72">
        <v>0</v>
      </c>
      <c r="O43" s="72">
        <v>0</v>
      </c>
      <c r="P43" s="72">
        <v>1</v>
      </c>
      <c r="Q43" s="72">
        <v>1</v>
      </c>
      <c r="R43" s="72">
        <v>1</v>
      </c>
      <c r="S43" s="72">
        <v>0</v>
      </c>
      <c r="T43" s="72">
        <v>1</v>
      </c>
      <c r="U43" s="72">
        <v>1</v>
      </c>
      <c r="V43" s="72">
        <v>1</v>
      </c>
      <c r="W43" s="72">
        <v>1</v>
      </c>
      <c r="X43" s="72" t="s">
        <v>56</v>
      </c>
      <c r="Y43" s="72">
        <v>14</v>
      </c>
      <c r="Z43" s="72">
        <v>3</v>
      </c>
      <c r="AA43" s="6">
        <f t="shared" si="1"/>
        <v>48.275862068965516</v>
      </c>
    </row>
    <row r="44" spans="1:27">
      <c r="A44" s="1">
        <v>39</v>
      </c>
      <c r="B44" s="1" t="s">
        <v>93</v>
      </c>
      <c r="C44" s="2">
        <v>2</v>
      </c>
      <c r="D44" s="2">
        <v>5</v>
      </c>
      <c r="E44" s="72">
        <v>1</v>
      </c>
      <c r="F44" s="72">
        <v>1</v>
      </c>
      <c r="G44" s="72">
        <v>1</v>
      </c>
      <c r="H44" s="72">
        <v>1</v>
      </c>
      <c r="I44" s="72">
        <v>1</v>
      </c>
      <c r="J44" s="72">
        <v>2</v>
      </c>
      <c r="K44" s="72">
        <v>1</v>
      </c>
      <c r="L44" s="72">
        <v>1</v>
      </c>
      <c r="M44" s="72">
        <v>0</v>
      </c>
      <c r="N44" s="72" t="s">
        <v>56</v>
      </c>
      <c r="O44" s="72">
        <v>2</v>
      </c>
      <c r="P44" s="72">
        <v>1</v>
      </c>
      <c r="Q44" s="72">
        <v>1</v>
      </c>
      <c r="R44" s="72">
        <v>1</v>
      </c>
      <c r="S44" s="72">
        <v>0</v>
      </c>
      <c r="T44" s="72">
        <v>0</v>
      </c>
      <c r="U44" s="72">
        <v>1</v>
      </c>
      <c r="V44" s="72">
        <v>1</v>
      </c>
      <c r="W44" s="72">
        <v>1</v>
      </c>
      <c r="X44" s="72" t="s">
        <v>56</v>
      </c>
      <c r="Y44" s="72">
        <v>17</v>
      </c>
      <c r="Z44" s="72">
        <v>3</v>
      </c>
      <c r="AA44" s="6">
        <f t="shared" si="1"/>
        <v>58.620689655172406</v>
      </c>
    </row>
    <row r="45" spans="1:27">
      <c r="A45" s="1">
        <v>40</v>
      </c>
      <c r="B45" s="1" t="s">
        <v>94</v>
      </c>
      <c r="C45" s="2">
        <v>1</v>
      </c>
      <c r="D45" s="2">
        <v>5</v>
      </c>
      <c r="E45" s="72">
        <v>1</v>
      </c>
      <c r="F45" s="72">
        <v>1</v>
      </c>
      <c r="G45" s="72">
        <v>1</v>
      </c>
      <c r="H45" s="72">
        <v>1</v>
      </c>
      <c r="I45" s="72">
        <v>1</v>
      </c>
      <c r="J45" s="72">
        <v>2</v>
      </c>
      <c r="K45" s="72">
        <v>1</v>
      </c>
      <c r="L45" s="72">
        <v>1</v>
      </c>
      <c r="M45" s="72">
        <v>0</v>
      </c>
      <c r="N45" s="72">
        <v>0</v>
      </c>
      <c r="O45" s="72">
        <v>2</v>
      </c>
      <c r="P45" s="72">
        <v>1</v>
      </c>
      <c r="Q45" s="72">
        <v>1</v>
      </c>
      <c r="R45" s="72">
        <v>0</v>
      </c>
      <c r="S45" s="72">
        <v>1</v>
      </c>
      <c r="T45" s="72">
        <v>0</v>
      </c>
      <c r="U45" s="72">
        <v>1</v>
      </c>
      <c r="V45" s="72">
        <v>1</v>
      </c>
      <c r="W45" s="72">
        <v>1</v>
      </c>
      <c r="X45" s="72">
        <v>1</v>
      </c>
      <c r="Y45" s="72">
        <v>18</v>
      </c>
      <c r="Z45" s="72">
        <v>4</v>
      </c>
      <c r="AA45" s="6">
        <f t="shared" si="1"/>
        <v>62.068965517241381</v>
      </c>
    </row>
    <row r="46" spans="1:27">
      <c r="A46" s="1">
        <v>41</v>
      </c>
      <c r="B46" s="1" t="s">
        <v>95</v>
      </c>
      <c r="C46" s="2">
        <v>2</v>
      </c>
      <c r="D46" s="2">
        <v>5</v>
      </c>
      <c r="E46" s="72">
        <v>1</v>
      </c>
      <c r="F46" s="72">
        <v>2</v>
      </c>
      <c r="G46" s="72">
        <v>1</v>
      </c>
      <c r="H46" s="72">
        <v>1</v>
      </c>
      <c r="I46" s="72">
        <v>1</v>
      </c>
      <c r="J46" s="72">
        <v>2</v>
      </c>
      <c r="K46" s="72">
        <v>1</v>
      </c>
      <c r="L46" s="72">
        <v>1</v>
      </c>
      <c r="M46" s="72">
        <v>0</v>
      </c>
      <c r="N46" s="72">
        <v>1</v>
      </c>
      <c r="O46" s="72">
        <v>0</v>
      </c>
      <c r="P46" s="72">
        <v>1</v>
      </c>
      <c r="Q46" s="72">
        <v>1</v>
      </c>
      <c r="R46" s="72">
        <v>0</v>
      </c>
      <c r="S46" s="72">
        <v>1</v>
      </c>
      <c r="T46" s="72">
        <v>0</v>
      </c>
      <c r="U46" s="72">
        <v>1</v>
      </c>
      <c r="V46" s="72">
        <v>1</v>
      </c>
      <c r="W46" s="72">
        <v>1</v>
      </c>
      <c r="X46" s="72">
        <v>1</v>
      </c>
      <c r="Y46" s="72">
        <v>18</v>
      </c>
      <c r="Z46" s="72">
        <v>4</v>
      </c>
      <c r="AA46" s="6">
        <f t="shared" si="1"/>
        <v>62.068965517241381</v>
      </c>
    </row>
    <row r="47" spans="1:27">
      <c r="A47" s="1"/>
      <c r="B47" s="1"/>
      <c r="C47" s="2"/>
      <c r="D47" s="2"/>
      <c r="E47" s="7">
        <f>AVERAGE(E6:E46)/E1*100</f>
        <v>97.560975609756099</v>
      </c>
      <c r="F47" s="7">
        <f>AVERAGE(F6:F46)/F1*100</f>
        <v>29.487179487179489</v>
      </c>
      <c r="G47" s="7">
        <f>AVERAGE(G6:G46)/G1*100</f>
        <v>25.714285714285712</v>
      </c>
      <c r="H47" s="7">
        <f>AVERAGE(H6:H46)/H1*100</f>
        <v>90.243902439024396</v>
      </c>
      <c r="I47" s="7">
        <f>AVERAGE(I6:I46)/I1*100</f>
        <v>48.648648648648653</v>
      </c>
      <c r="J47" s="7">
        <f>AVERAGE(J6:J46)/J1*100</f>
        <v>91.463414634146346</v>
      </c>
      <c r="K47" s="7">
        <f>AVERAGE(K6:K46)/K1*100</f>
        <v>77.5</v>
      </c>
      <c r="L47" s="7">
        <f>AVERAGE(L6:L46)/L1*100</f>
        <v>73.68421052631578</v>
      </c>
      <c r="M47" s="7">
        <f>AVERAGE(M6:M46)/M1*100</f>
        <v>5.8823529411764701</v>
      </c>
      <c r="N47" s="7">
        <f>AVERAGE(N6:N46)/N1*100</f>
        <v>68.571428571428569</v>
      </c>
      <c r="O47" s="7">
        <f>AVERAGE(O6:O46)/O1*100</f>
        <v>59.756097560975604</v>
      </c>
      <c r="P47" s="7">
        <f>AVERAGE(P6:P46)/P1*100</f>
        <v>78.048780487804876</v>
      </c>
      <c r="Q47" s="7">
        <f>AVERAGE(Q6:Q46)/Q1*100</f>
        <v>58.333333333333336</v>
      </c>
      <c r="R47" s="7">
        <f>AVERAGE(R6:R46)/R1*100</f>
        <v>66.666666666666657</v>
      </c>
      <c r="S47" s="7">
        <f>AVERAGE(S6:S46)/S1*100</f>
        <v>32.258064516129032</v>
      </c>
      <c r="T47" s="7">
        <f>AVERAGE(T6:T46)/T1*100</f>
        <v>25.675675675675674</v>
      </c>
      <c r="U47" s="7">
        <f>AVERAGE(U6:U46)/U1*100</f>
        <v>48.571428571428569</v>
      </c>
      <c r="V47" s="7">
        <f>AVERAGE(V6:V46)/V1*100</f>
        <v>97.222222222222214</v>
      </c>
      <c r="W47" s="7">
        <f>AVERAGE(W6:W46)/W1*100</f>
        <v>45.588235294117645</v>
      </c>
      <c r="X47" s="7">
        <f>AVERAGE(X6:X46)/X1*100</f>
        <v>87.5</v>
      </c>
      <c r="Y47" s="35">
        <f>AVERAGE(Y6:Y46)</f>
        <v>14.780487804878049</v>
      </c>
      <c r="Z47" s="35">
        <f>AVERAGE(Z6:Z46)</f>
        <v>3.2195121951219514</v>
      </c>
      <c r="AA47" s="35">
        <f>AVERAGE(AA6:AA46)</f>
        <v>50.967199327165673</v>
      </c>
    </row>
    <row r="48" spans="1:27" s="28" customFormat="1">
      <c r="C48" s="36"/>
      <c r="D48" s="36"/>
      <c r="Y48" s="37"/>
      <c r="Z48" s="36"/>
    </row>
    <row r="49" spans="3:27">
      <c r="E49" s="14">
        <v>132</v>
      </c>
      <c r="Y49" s="86" t="s">
        <v>10</v>
      </c>
      <c r="Z49" s="87"/>
    </row>
    <row r="50" spans="3:27">
      <c r="E50" s="2">
        <f>COUNTIF(E6:E46,E1)/$E$49</f>
        <v>0.30303030303030304</v>
      </c>
      <c r="F50" s="2">
        <f>COUNTIF(F6:F46,F1)/$E$49</f>
        <v>2.2727272727272728E-2</v>
      </c>
      <c r="G50" s="2">
        <f>COUNTIF(G6:G46,G1)/$E$49</f>
        <v>0</v>
      </c>
      <c r="H50" s="2">
        <f>COUNTIF(H6:H46,H1)/$E$49</f>
        <v>0.28030303030303028</v>
      </c>
      <c r="I50" s="2">
        <f>COUNTIF(I6:I46,I1)/$E$49</f>
        <v>0.13636363636363635</v>
      </c>
      <c r="J50" s="2">
        <f>COUNTIF(J6:J46,J1)/$E$49</f>
        <v>0.28030303030303028</v>
      </c>
      <c r="K50" s="2">
        <f>COUNTIF(K6:K46,K1)/$E$49</f>
        <v>0.23484848484848486</v>
      </c>
      <c r="L50" s="2">
        <f>COUNTIF(L6:L46,L1)/$E$49</f>
        <v>0.21212121212121213</v>
      </c>
      <c r="M50" s="2">
        <f>COUNTIF(M6:M46,M1)/$E$49</f>
        <v>1.5151515151515152E-2</v>
      </c>
      <c r="N50" s="2">
        <f>COUNTIF(N6:N46,N1)/$E$49</f>
        <v>0.18181818181818182</v>
      </c>
      <c r="O50" s="2">
        <f>COUNTIF(O6:O46,O1)/$E$49</f>
        <v>0.15909090909090909</v>
      </c>
      <c r="P50" s="2">
        <f>COUNTIF(P6:P46,P1)/$E$49</f>
        <v>0.24242424242424243</v>
      </c>
      <c r="Q50" s="2">
        <f>COUNTIF(Q6:Q46,Q1)/$E$49</f>
        <v>0.15909090909090909</v>
      </c>
      <c r="R50" s="2">
        <f>COUNTIF(R6:R46,R1)/$E$49</f>
        <v>0.18181818181818182</v>
      </c>
      <c r="S50" s="2">
        <f>COUNTIF(S6:S46,S1)/$E$49</f>
        <v>5.3030303030303032E-2</v>
      </c>
      <c r="T50" s="2">
        <f>COUNTIF(T6:T46,T1)/$E$49</f>
        <v>2.2727272727272728E-2</v>
      </c>
      <c r="U50" s="2">
        <f>COUNTIF(U6:U46,U1)/$E$49</f>
        <v>1.5151515151515152E-2</v>
      </c>
      <c r="V50" s="2">
        <f>COUNTIF(V6:V46,V1)/$E$49</f>
        <v>0.26515151515151514</v>
      </c>
      <c r="W50" s="2">
        <f>COUNTIF(W6:W46,W1)/$E$49</f>
        <v>0</v>
      </c>
      <c r="X50" s="2">
        <f>COUNTIF(X6:X46,X1)/$E$49</f>
        <v>5.3030303030303032E-2</v>
      </c>
      <c r="Y50" s="86" t="s">
        <v>11</v>
      </c>
      <c r="Z50" s="87"/>
    </row>
    <row r="51" spans="3:27">
      <c r="E51" s="2">
        <f>$E$49-E50-E53-E52</f>
        <v>130.69696969696969</v>
      </c>
      <c r="F51" s="2">
        <f>$E$49-F50-F53-F52</f>
        <v>112.97727272727272</v>
      </c>
      <c r="G51" s="2">
        <f>$E$49-G50-G53-G52</f>
        <v>115</v>
      </c>
      <c r="H51" s="2">
        <f>$E$49-H50-H53-H52</f>
        <v>127.71969696969697</v>
      </c>
      <c r="I51" s="2">
        <f>$E$49-I50-I53-I52</f>
        <v>112.86363636363637</v>
      </c>
      <c r="J51" s="2">
        <f>$E$49-J50-J53-J52</f>
        <v>128.71969696969697</v>
      </c>
      <c r="K51" s="2">
        <f>$E$49-K50-K53-K52</f>
        <v>122.7651515151515</v>
      </c>
      <c r="L51" s="2">
        <f>$E$49-L50-L53-L52</f>
        <v>121.78787878787878</v>
      </c>
      <c r="M51" s="2">
        <f>$E$49-M50-M53-M52</f>
        <v>99.984848484848499</v>
      </c>
      <c r="N51" s="2">
        <f>$E$49-N50-N53-N52</f>
        <v>120.81818181818181</v>
      </c>
      <c r="O51" s="2">
        <f>$E$49-O50-O53-O52</f>
        <v>118.84090909090909</v>
      </c>
      <c r="P51" s="2">
        <f>$E$49-P50-P53-P52</f>
        <v>122.75757575757575</v>
      </c>
      <c r="Q51" s="2">
        <f>$E$49-Q50-Q53-Q52</f>
        <v>116.84090909090909</v>
      </c>
      <c r="R51" s="2">
        <f>$E$49-R50-R53-R52</f>
        <v>120.81818181818181</v>
      </c>
      <c r="S51" s="2">
        <f>$E$49-S50-S53-S52</f>
        <v>113.94696969696969</v>
      </c>
      <c r="T51" s="2">
        <f>$E$49-T50-T53-T52</f>
        <v>110.97727272727272</v>
      </c>
      <c r="U51" s="2">
        <f>$E$49-U50-U53-U52</f>
        <v>128.9848484848485</v>
      </c>
      <c r="V51" s="2">
        <f>$E$49-V50-V53-V52</f>
        <v>130.7348484848485</v>
      </c>
      <c r="W51" s="2">
        <f>$E$49-W50-W53-W52</f>
        <v>129</v>
      </c>
      <c r="X51" s="2">
        <f>$E$49-X50-X53-X52</f>
        <v>130.94696969696969</v>
      </c>
      <c r="Y51" s="86" t="s">
        <v>12</v>
      </c>
      <c r="Z51" s="87"/>
    </row>
    <row r="52" spans="3:27">
      <c r="E52" s="2">
        <f>COUNTIF(E6:E46,"=N  ")</f>
        <v>0</v>
      </c>
      <c r="F52" s="2">
        <f>COUNTIF(F6:F46,"=N  ")</f>
        <v>0</v>
      </c>
      <c r="G52" s="2">
        <f>COUNTIF(G6:G46,"=N  ")</f>
        <v>0</v>
      </c>
      <c r="H52" s="2">
        <f>COUNTIF(H6:H46,"=N  ")</f>
        <v>0</v>
      </c>
      <c r="I52" s="2">
        <f>COUNTIF(I6:I46,"=N  ")</f>
        <v>0</v>
      </c>
      <c r="J52" s="2">
        <f>COUNTIF(J6:J46,"=N  ")</f>
        <v>0</v>
      </c>
      <c r="K52" s="2">
        <f>COUNTIF(K6:K46,"=N  ")</f>
        <v>0</v>
      </c>
      <c r="L52" s="2">
        <f>COUNTIF(L6:L46,"=N  ")</f>
        <v>0</v>
      </c>
      <c r="M52" s="2">
        <f>COUNTIF(M6:M46,"=N  ")</f>
        <v>0</v>
      </c>
      <c r="N52" s="2">
        <f>COUNTIF(N6:N46,"=N  ")</f>
        <v>0</v>
      </c>
      <c r="O52" s="2">
        <f>COUNTIF(O6:O46,"=N  ")</f>
        <v>0</v>
      </c>
      <c r="P52" s="2">
        <f>COUNTIF(P6:P46,"=N  ")</f>
        <v>0</v>
      </c>
      <c r="Q52" s="2">
        <f>COUNTIF(Q6:Q46,"=N  ")</f>
        <v>0</v>
      </c>
      <c r="R52" s="2">
        <f>COUNTIF(R6:R46,"=N  ")</f>
        <v>0</v>
      </c>
      <c r="S52" s="2">
        <f>COUNTIF(S6:S46,"=N  ")</f>
        <v>0</v>
      </c>
      <c r="T52" s="2">
        <f>COUNTIF(T6:T46,"=N  ")</f>
        <v>0</v>
      </c>
      <c r="U52" s="2">
        <f>COUNTIF(U6:U46,"=N  ")</f>
        <v>0</v>
      </c>
      <c r="V52" s="2">
        <f>COUNTIF(V6:V46,"=N  ")</f>
        <v>0</v>
      </c>
      <c r="W52" s="2">
        <f>COUNTIF(W6:W46,"=N  ")</f>
        <v>0</v>
      </c>
      <c r="X52" s="2">
        <f>COUNTIF(X6:X46,"=N  ")</f>
        <v>0</v>
      </c>
      <c r="Y52" s="86" t="s">
        <v>9</v>
      </c>
      <c r="Z52" s="87"/>
    </row>
    <row r="53" spans="3:27">
      <c r="E53" s="2">
        <f>COUNTIF(E6:E46,"=0")</f>
        <v>1</v>
      </c>
      <c r="F53" s="2">
        <f>COUNTIF(F6:F46,"=0")</f>
        <v>19</v>
      </c>
      <c r="G53" s="2">
        <f>COUNTIF(G6:G46,"=0")</f>
        <v>17</v>
      </c>
      <c r="H53" s="2">
        <f>COUNTIF(H6:H46,"=0")</f>
        <v>4</v>
      </c>
      <c r="I53" s="2">
        <f>COUNTIF(I6:I46,"=0")</f>
        <v>19</v>
      </c>
      <c r="J53" s="2">
        <f>COUNTIF(J6:J46,"=0")</f>
        <v>3</v>
      </c>
      <c r="K53" s="2">
        <f>COUNTIF(K6:K46,"=0")</f>
        <v>9</v>
      </c>
      <c r="L53" s="2">
        <f>COUNTIF(L6:L46,"=0")</f>
        <v>10</v>
      </c>
      <c r="M53" s="2">
        <f>COUNTIF(M6:M46,"=0")</f>
        <v>32</v>
      </c>
      <c r="N53" s="2">
        <f>COUNTIF(N6:N46,"=0")</f>
        <v>11</v>
      </c>
      <c r="O53" s="2">
        <f>COUNTIF(O6:O46,"=0")</f>
        <v>13</v>
      </c>
      <c r="P53" s="2">
        <f>COUNTIF(P6:P46,"=0")</f>
        <v>9</v>
      </c>
      <c r="Q53" s="2">
        <f>COUNTIF(Q6:Q46,"=0")</f>
        <v>15</v>
      </c>
      <c r="R53" s="2">
        <f>COUNTIF(R6:R46,"=0")</f>
        <v>11</v>
      </c>
      <c r="S53" s="2">
        <f>COUNTIF(S6:S46,"=0")</f>
        <v>18</v>
      </c>
      <c r="T53" s="2">
        <f>COUNTIF(T6:T46,"=0")</f>
        <v>21</v>
      </c>
      <c r="U53" s="2">
        <f>COUNTIF(U6:U46,"=0")</f>
        <v>3</v>
      </c>
      <c r="V53" s="2">
        <f>COUNTIF(V6:V46,"=0")</f>
        <v>1</v>
      </c>
      <c r="W53" s="2">
        <f>COUNTIF(W6:W46,"=0")</f>
        <v>3</v>
      </c>
      <c r="X53" s="2">
        <f>COUNTIF(X6:X46,"=0")</f>
        <v>1</v>
      </c>
      <c r="Y53" s="86" t="s">
        <v>8</v>
      </c>
      <c r="Z53" s="87"/>
    </row>
    <row r="56" spans="3:27">
      <c r="C56"/>
      <c r="D56"/>
      <c r="Y56" s="31" t="s">
        <v>13</v>
      </c>
      <c r="Z56" s="14">
        <f>COUNTIF(Z6:Z46,"=2")</f>
        <v>0</v>
      </c>
      <c r="AA56" s="15">
        <f>Z56/$E$49*100</f>
        <v>0</v>
      </c>
    </row>
    <row r="57" spans="3:27">
      <c r="C57"/>
      <c r="D57"/>
      <c r="Y57" s="32" t="s">
        <v>14</v>
      </c>
      <c r="Z57" s="8">
        <f>COUNTIF(Z6:Z46,"=3")</f>
        <v>32</v>
      </c>
      <c r="AA57" s="13">
        <f>Z57/$E$49*100</f>
        <v>24.242424242424242</v>
      </c>
    </row>
    <row r="58" spans="3:27">
      <c r="C58"/>
      <c r="D58"/>
      <c r="Y58" s="33" t="s">
        <v>15</v>
      </c>
      <c r="Z58" s="11">
        <f>COUNTIF(Z6:Z46,"=4")</f>
        <v>9</v>
      </c>
      <c r="AA58" s="12">
        <f>Z58/$E$49*100</f>
        <v>6.8181818181818175</v>
      </c>
    </row>
    <row r="59" spans="3:27">
      <c r="C59"/>
      <c r="D59"/>
      <c r="Y59" s="34" t="s">
        <v>16</v>
      </c>
      <c r="Z59" s="9">
        <f>COUNTIF(Z6:Z46,"=5")</f>
        <v>0</v>
      </c>
      <c r="AA59" s="10">
        <f>Z59/$E$49*100</f>
        <v>0</v>
      </c>
    </row>
    <row r="61" spans="3:27">
      <c r="C61"/>
      <c r="D61"/>
      <c r="E61" s="82" t="s">
        <v>51</v>
      </c>
      <c r="F61" s="83"/>
      <c r="G61" s="83"/>
      <c r="H61" s="83"/>
      <c r="I61" s="84"/>
      <c r="J61" s="63" t="s">
        <v>50</v>
      </c>
      <c r="K61" s="63" t="s">
        <v>49</v>
      </c>
      <c r="Y61" s="85"/>
      <c r="Z61" s="85"/>
      <c r="AA61" s="64">
        <f>COUNTIF(AA6:AA46,100)</f>
        <v>0</v>
      </c>
    </row>
    <row r="62" spans="3:27">
      <c r="C62"/>
      <c r="D62"/>
      <c r="E62" s="88" t="s">
        <v>44</v>
      </c>
      <c r="F62" s="88"/>
      <c r="G62" s="88"/>
      <c r="H62" s="88"/>
      <c r="I62" s="88"/>
      <c r="J62" s="7">
        <f>COUNTIF(AA6:AA46,"&gt;=85")</f>
        <v>0</v>
      </c>
      <c r="K62" s="7">
        <f>J62/E49*100</f>
        <v>0</v>
      </c>
      <c r="Y62" s="77"/>
      <c r="Z62" s="78"/>
      <c r="AA62" s="7">
        <f>SUM(Z57:Z59)/$E$49*100</f>
        <v>31.060606060606062</v>
      </c>
    </row>
    <row r="63" spans="3:27">
      <c r="C63"/>
      <c r="D63"/>
      <c r="E63" s="88" t="s">
        <v>45</v>
      </c>
      <c r="F63" s="88"/>
      <c r="G63" s="88"/>
      <c r="H63" s="88"/>
      <c r="I63" s="88"/>
      <c r="J63" s="7">
        <f>COUNTIF(AA6:AA46,"&gt;=75")-J62</f>
        <v>0</v>
      </c>
      <c r="K63" s="7">
        <f>J63/E49*100</f>
        <v>0</v>
      </c>
      <c r="Y63" s="77"/>
      <c r="Z63" s="78"/>
      <c r="AA63" s="7">
        <f>SUM(Z58:Z59)/$E$49*100</f>
        <v>6.8181818181818175</v>
      </c>
    </row>
    <row r="64" spans="3:27">
      <c r="C64"/>
      <c r="D64"/>
      <c r="E64" s="88" t="s">
        <v>46</v>
      </c>
      <c r="F64" s="88"/>
      <c r="G64" s="88"/>
      <c r="H64" s="88"/>
      <c r="I64" s="88"/>
      <c r="J64" s="7">
        <f>COUNTIF(AA6:AA46,"&gt;=65")-J63-J62</f>
        <v>4</v>
      </c>
      <c r="K64" s="7">
        <f>J64/E49*100</f>
        <v>3.0303030303030303</v>
      </c>
      <c r="Y64" s="85"/>
      <c r="Z64" s="85"/>
      <c r="AA64" s="7">
        <f>AVERAGE(Y6:Y46)</f>
        <v>14.780487804878049</v>
      </c>
    </row>
    <row r="65" spans="3:27">
      <c r="C65"/>
      <c r="D65"/>
      <c r="E65" s="88" t="s">
        <v>47</v>
      </c>
      <c r="F65" s="88"/>
      <c r="G65" s="88"/>
      <c r="H65" s="88"/>
      <c r="I65" s="88"/>
      <c r="J65" s="7">
        <f>COUNTIF(AA6:AA46,"&gt;=50")-J64-J63-J62</f>
        <v>17</v>
      </c>
      <c r="K65" s="7">
        <f>J65/E49*100</f>
        <v>12.878787878787879</v>
      </c>
      <c r="Y65" s="85"/>
      <c r="Z65" s="85"/>
      <c r="AA65" s="7">
        <f>AVERAGE(Z6:Z46)</f>
        <v>3.2195121951219514</v>
      </c>
    </row>
    <row r="66" spans="3:27">
      <c r="E66" s="88" t="s">
        <v>48</v>
      </c>
      <c r="F66" s="88"/>
      <c r="G66" s="88"/>
      <c r="H66" s="88"/>
      <c r="I66" s="88"/>
      <c r="J66" s="7">
        <f>COUNTIF(AA6:AA46,"&lt;50")</f>
        <v>20</v>
      </c>
      <c r="K66" s="7">
        <f>J66/E49*100</f>
        <v>15.151515151515152</v>
      </c>
      <c r="Y66" s="85"/>
      <c r="Z66" s="85"/>
      <c r="AA66" s="7">
        <f>AVERAGE(AA6:AA46)</f>
        <v>50.967199327165673</v>
      </c>
    </row>
  </sheetData>
  <autoFilter ref="E3:AA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25">
    <mergeCell ref="E66:I66"/>
    <mergeCell ref="E64:I64"/>
    <mergeCell ref="E65:I65"/>
    <mergeCell ref="E63:I63"/>
    <mergeCell ref="E62:I62"/>
    <mergeCell ref="Y64:Z64"/>
    <mergeCell ref="Y65:Z65"/>
    <mergeCell ref="Y66:Z66"/>
    <mergeCell ref="Y49:Z49"/>
    <mergeCell ref="Y50:Z50"/>
    <mergeCell ref="Y51:Z51"/>
    <mergeCell ref="Y52:Z52"/>
    <mergeCell ref="Y53:Z53"/>
    <mergeCell ref="Y61:Z61"/>
    <mergeCell ref="Z3:Z5"/>
    <mergeCell ref="AA3:AA5"/>
    <mergeCell ref="C3:C5"/>
    <mergeCell ref="Y62:Z62"/>
    <mergeCell ref="Y63:Z63"/>
    <mergeCell ref="E61:I61"/>
    <mergeCell ref="B3:B5"/>
    <mergeCell ref="A3:A5"/>
    <mergeCell ref="D3:D5"/>
    <mergeCell ref="E3:X3"/>
    <mergeCell ref="Y3:Y5"/>
  </mergeCells>
  <conditionalFormatting sqref="Z6:Z46">
    <cfRule type="cellIs" dxfId="16" priority="2" operator="equal">
      <formula>3</formula>
    </cfRule>
    <cfRule type="cellIs" dxfId="15" priority="3" operator="equal">
      <formula>4</formula>
    </cfRule>
    <cfRule type="cellIs" dxfId="14" priority="4" operator="equal">
      <formula>2</formula>
    </cfRule>
    <cfRule type="cellIs" dxfId="13" priority="5" operator="equal">
      <formula>5</formula>
    </cfRule>
  </conditionalFormatting>
  <conditionalFormatting sqref="E47:X47">
    <cfRule type="cellIs" dxfId="12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47:P47 E50:P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opLeftCell="A3" zoomScale="85" zoomScaleNormal="85" workbookViewId="0">
      <selection activeCell="B23" sqref="B23:B27"/>
    </sheetView>
  </sheetViews>
  <sheetFormatPr defaultColWidth="9.140625" defaultRowHeight="12.75"/>
  <cols>
    <col min="1" max="1" width="9.140625" style="41"/>
    <col min="2" max="2" width="86.42578125" style="41" customWidth="1"/>
    <col min="3" max="6" width="9.85546875" style="41" customWidth="1"/>
    <col min="7" max="16384" width="9.140625" style="41"/>
  </cols>
  <sheetData>
    <row r="1" spans="1:10" s="38" customFormat="1">
      <c r="A1" s="46"/>
      <c r="B1" s="46"/>
      <c r="C1" s="46"/>
      <c r="G1" s="47"/>
      <c r="H1" s="89"/>
      <c r="I1" s="89"/>
      <c r="J1" s="89"/>
    </row>
    <row r="2" spans="1:10" s="49" customFormat="1" ht="72.75">
      <c r="A2" s="39" t="s">
        <v>33</v>
      </c>
      <c r="B2" s="40" t="s">
        <v>41</v>
      </c>
      <c r="C2" s="42" t="s">
        <v>40</v>
      </c>
      <c r="D2" s="50" t="s">
        <v>37</v>
      </c>
      <c r="E2" s="48" t="s">
        <v>38</v>
      </c>
      <c r="F2" s="48" t="s">
        <v>39</v>
      </c>
      <c r="G2" s="27" t="s">
        <v>43</v>
      </c>
      <c r="H2" s="40" t="s">
        <v>97</v>
      </c>
      <c r="I2" s="40" t="s">
        <v>98</v>
      </c>
      <c r="J2" s="27" t="s">
        <v>34</v>
      </c>
    </row>
    <row r="3" spans="1:10" ht="15">
      <c r="A3" s="40">
        <v>1</v>
      </c>
      <c r="B3" t="s">
        <v>99</v>
      </c>
      <c r="C3" s="42">
        <f>'1'!E1</f>
        <v>1</v>
      </c>
      <c r="D3" s="72">
        <v>97.56</v>
      </c>
      <c r="E3" s="72">
        <v>97.81</v>
      </c>
      <c r="F3" s="72">
        <v>97.54</v>
      </c>
      <c r="G3" s="43">
        <f>1-J3</f>
        <v>0.69696969696969702</v>
      </c>
      <c r="H3" s="51">
        <f>'5А'!AC2</f>
        <v>18</v>
      </c>
      <c r="I3" s="51">
        <f>'5Б'!AC2</f>
        <v>22</v>
      </c>
      <c r="J3" s="44">
        <f>'1'!E50</f>
        <v>0.30303030303030304</v>
      </c>
    </row>
    <row r="4" spans="1:10" ht="15">
      <c r="A4" s="40">
        <v>2</v>
      </c>
      <c r="B4" t="s">
        <v>100</v>
      </c>
      <c r="C4" s="42">
        <f>'1'!F1</f>
        <v>2</v>
      </c>
      <c r="D4" s="72">
        <v>28.05</v>
      </c>
      <c r="E4" s="72">
        <v>50.48</v>
      </c>
      <c r="F4" s="72">
        <v>46.63</v>
      </c>
      <c r="G4" s="43">
        <f t="shared" ref="G4:G14" si="0">1-J4</f>
        <v>0.97727272727272729</v>
      </c>
      <c r="H4" s="51">
        <f>'5А'!AD2</f>
        <v>0</v>
      </c>
      <c r="I4" s="51">
        <f>'5Б'!AD2</f>
        <v>3</v>
      </c>
      <c r="J4" s="44">
        <f>'1'!F50</f>
        <v>2.2727272727272728E-2</v>
      </c>
    </row>
    <row r="5" spans="1:10" ht="15">
      <c r="A5" s="40">
        <v>3</v>
      </c>
      <c r="B5" t="s">
        <v>101</v>
      </c>
      <c r="C5" s="42">
        <f>'1'!G1</f>
        <v>2</v>
      </c>
      <c r="D5" s="72">
        <v>21.95</v>
      </c>
      <c r="E5" s="72">
        <v>43.43</v>
      </c>
      <c r="F5" s="72">
        <v>39.99</v>
      </c>
      <c r="G5" s="43">
        <f t="shared" si="0"/>
        <v>1</v>
      </c>
      <c r="H5" s="51">
        <f>'5А'!AE2</f>
        <v>0</v>
      </c>
      <c r="I5" s="51">
        <f>'5Б'!AE2</f>
        <v>0</v>
      </c>
      <c r="J5" s="44">
        <f>'1'!G50</f>
        <v>0</v>
      </c>
    </row>
    <row r="6" spans="1:10" ht="15">
      <c r="A6" s="40">
        <v>4</v>
      </c>
      <c r="B6" t="s">
        <v>102</v>
      </c>
      <c r="C6" s="42">
        <f>'1'!H1</f>
        <v>1</v>
      </c>
      <c r="D6" s="72">
        <v>90.24</v>
      </c>
      <c r="E6" s="72">
        <v>79.23</v>
      </c>
      <c r="F6" s="72">
        <v>74.33</v>
      </c>
      <c r="G6" s="43">
        <f t="shared" si="0"/>
        <v>0.71969696969696972</v>
      </c>
      <c r="H6" s="51">
        <f>'5А'!AF2</f>
        <v>15</v>
      </c>
      <c r="I6" s="51">
        <f>'5Б'!AF2</f>
        <v>22</v>
      </c>
      <c r="J6" s="44">
        <f>'1'!H50</f>
        <v>0.28030303030303028</v>
      </c>
    </row>
    <row r="7" spans="1:10" ht="15">
      <c r="A7" s="40">
        <v>5</v>
      </c>
      <c r="B7" t="s">
        <v>103</v>
      </c>
      <c r="C7" s="45">
        <f>'1'!I1</f>
        <v>1</v>
      </c>
      <c r="D7" s="72">
        <v>43.9</v>
      </c>
      <c r="E7" s="72">
        <v>51.32</v>
      </c>
      <c r="F7" s="72">
        <v>45.46</v>
      </c>
      <c r="G7" s="43">
        <f t="shared" si="0"/>
        <v>0.86363636363636365</v>
      </c>
      <c r="H7" s="61">
        <f>'5А'!AG2</f>
        <v>11</v>
      </c>
      <c r="I7" s="51">
        <f>'5Б'!AG2</f>
        <v>7</v>
      </c>
      <c r="J7" s="62">
        <f>'1'!I50</f>
        <v>0.13636363636363635</v>
      </c>
    </row>
    <row r="8" spans="1:10" ht="15">
      <c r="A8" s="40">
        <v>6</v>
      </c>
      <c r="B8" t="s">
        <v>104</v>
      </c>
      <c r="C8" s="45">
        <f>'1'!J1</f>
        <v>2</v>
      </c>
      <c r="D8" s="72">
        <v>91.46</v>
      </c>
      <c r="E8" s="72">
        <v>76.78</v>
      </c>
      <c r="F8" s="72">
        <v>74.27</v>
      </c>
      <c r="G8" s="43">
        <f t="shared" si="0"/>
        <v>0.71969696969696972</v>
      </c>
      <c r="H8" s="61">
        <f>'5А'!AH2</f>
        <v>15</v>
      </c>
      <c r="I8" s="61">
        <f>'5Б'!AH2</f>
        <v>22</v>
      </c>
      <c r="J8" s="62">
        <f>'1'!J50</f>
        <v>0.28030303030303028</v>
      </c>
    </row>
    <row r="9" spans="1:10" ht="15">
      <c r="A9" s="40">
        <v>7</v>
      </c>
      <c r="B9" t="s">
        <v>105</v>
      </c>
      <c r="C9" s="45">
        <f>'1'!K1</f>
        <v>1</v>
      </c>
      <c r="D9" s="72">
        <v>75.61</v>
      </c>
      <c r="E9" s="72">
        <v>61.7</v>
      </c>
      <c r="F9" s="72">
        <v>53.93</v>
      </c>
      <c r="G9" s="43">
        <f t="shared" si="0"/>
        <v>0.76515151515151514</v>
      </c>
      <c r="H9" s="61">
        <f>'5А'!AI2</f>
        <v>10</v>
      </c>
      <c r="I9" s="61">
        <f>'5Б'!AI2</f>
        <v>21</v>
      </c>
      <c r="J9" s="62">
        <f>'1'!K50</f>
        <v>0.23484848484848486</v>
      </c>
    </row>
    <row r="10" spans="1:10" ht="15">
      <c r="A10" s="40">
        <v>8</v>
      </c>
      <c r="B10" t="s">
        <v>106</v>
      </c>
      <c r="C10" s="45">
        <f>'1'!L1</f>
        <v>1</v>
      </c>
      <c r="D10" s="72">
        <v>68.290000000000006</v>
      </c>
      <c r="E10" s="72">
        <v>74.3</v>
      </c>
      <c r="F10" s="72">
        <v>69.099999999999994</v>
      </c>
      <c r="G10" s="43">
        <f t="shared" si="0"/>
        <v>0.78787878787878785</v>
      </c>
      <c r="H10" s="61">
        <f>'5А'!AJ2</f>
        <v>6</v>
      </c>
      <c r="I10" s="61">
        <f>'5Б'!AJ2</f>
        <v>22</v>
      </c>
      <c r="J10" s="62">
        <f>'1'!L50</f>
        <v>0.21212121212121213</v>
      </c>
    </row>
    <row r="11" spans="1:10" ht="15">
      <c r="A11" s="40">
        <v>9</v>
      </c>
      <c r="B11" t="s">
        <v>107</v>
      </c>
      <c r="C11" s="45">
        <f>'1'!M1</f>
        <v>1</v>
      </c>
      <c r="D11" s="72">
        <v>4.88</v>
      </c>
      <c r="E11" s="72">
        <v>65.790000000000006</v>
      </c>
      <c r="F11" s="72">
        <v>61.83</v>
      </c>
      <c r="G11" s="43">
        <f t="shared" si="0"/>
        <v>0.98484848484848486</v>
      </c>
      <c r="H11" s="61">
        <f>'5А'!AK2</f>
        <v>2</v>
      </c>
      <c r="I11" s="61">
        <f>'5Б'!AK2</f>
        <v>0</v>
      </c>
      <c r="J11" s="62">
        <f>'1'!M50</f>
        <v>1.5151515151515152E-2</v>
      </c>
    </row>
    <row r="12" spans="1:10" ht="15">
      <c r="A12" s="40">
        <v>10</v>
      </c>
      <c r="B12" t="s">
        <v>108</v>
      </c>
      <c r="C12" s="45">
        <f>'1'!N1</f>
        <v>1</v>
      </c>
      <c r="D12" s="72">
        <v>58.54</v>
      </c>
      <c r="E12" s="72">
        <v>80.739999999999995</v>
      </c>
      <c r="F12" s="72">
        <v>75.22</v>
      </c>
      <c r="G12" s="43">
        <f t="shared" si="0"/>
        <v>0.81818181818181812</v>
      </c>
      <c r="H12" s="61">
        <f>'5А'!AL2</f>
        <v>19</v>
      </c>
      <c r="I12" s="61">
        <f>'5Б'!AL2</f>
        <v>5</v>
      </c>
      <c r="J12" s="62">
        <f>'1'!N50</f>
        <v>0.18181818181818182</v>
      </c>
    </row>
    <row r="13" spans="1:10" ht="15">
      <c r="A13" s="40">
        <v>11</v>
      </c>
      <c r="B13" t="s">
        <v>109</v>
      </c>
      <c r="C13" s="45">
        <f>'1'!O1</f>
        <v>2</v>
      </c>
      <c r="D13" s="72">
        <v>59.76</v>
      </c>
      <c r="E13" s="72">
        <v>77.010000000000005</v>
      </c>
      <c r="F13" s="72">
        <v>74.05</v>
      </c>
      <c r="G13" s="43">
        <f t="shared" si="0"/>
        <v>0.84090909090909094</v>
      </c>
      <c r="H13" s="61">
        <f>'5А'!AM2</f>
        <v>8</v>
      </c>
      <c r="I13" s="61">
        <f>'5Б'!AM2</f>
        <v>13</v>
      </c>
      <c r="J13" s="62">
        <f>'1'!O50</f>
        <v>0.15909090909090909</v>
      </c>
    </row>
    <row r="14" spans="1:10" ht="15">
      <c r="A14" s="40">
        <v>12</v>
      </c>
      <c r="B14" t="s">
        <v>110</v>
      </c>
      <c r="C14" s="45">
        <f>'1'!P1</f>
        <v>1</v>
      </c>
      <c r="D14" s="72">
        <v>78.05</v>
      </c>
      <c r="E14" s="72">
        <v>77.959999999999994</v>
      </c>
      <c r="F14" s="72">
        <v>74.09</v>
      </c>
      <c r="G14" s="43">
        <f t="shared" si="0"/>
        <v>0.75757575757575757</v>
      </c>
      <c r="H14" s="61">
        <f>'5А'!AN2</f>
        <v>10</v>
      </c>
      <c r="I14" s="61">
        <f>'5Б'!AN2</f>
        <v>22</v>
      </c>
      <c r="J14" s="62">
        <f>'1'!P50</f>
        <v>0.24242424242424243</v>
      </c>
    </row>
    <row r="15" spans="1:10" ht="15">
      <c r="A15" s="40">
        <v>13</v>
      </c>
      <c r="B15" t="s">
        <v>111</v>
      </c>
      <c r="C15" s="45">
        <f>'1'!Q1</f>
        <v>1</v>
      </c>
      <c r="D15" s="72">
        <v>51.22</v>
      </c>
      <c r="E15" s="72">
        <v>55.7</v>
      </c>
      <c r="F15" s="72">
        <v>48.67</v>
      </c>
      <c r="G15" s="43">
        <f>1-J15</f>
        <v>0.84090909090909094</v>
      </c>
      <c r="H15" s="61">
        <f>'5А'!AO2</f>
        <v>3</v>
      </c>
      <c r="I15" s="61">
        <f>'5Б'!AO2</f>
        <v>18</v>
      </c>
      <c r="J15" s="62">
        <f>'1'!Q50</f>
        <v>0.15909090909090909</v>
      </c>
    </row>
    <row r="16" spans="1:10" ht="15">
      <c r="A16" s="40">
        <v>14</v>
      </c>
      <c r="B16" t="s">
        <v>112</v>
      </c>
      <c r="C16" s="45">
        <f>'1'!R1</f>
        <v>2</v>
      </c>
      <c r="D16" s="72">
        <v>63.41</v>
      </c>
      <c r="E16" s="72">
        <v>65.98</v>
      </c>
      <c r="F16" s="72">
        <v>61.95</v>
      </c>
      <c r="G16" s="43">
        <f>1-J16</f>
        <v>0.81818181818181812</v>
      </c>
      <c r="H16" s="61">
        <f>'5А'!AP2</f>
        <v>18</v>
      </c>
      <c r="I16" s="61">
        <f>'5Б'!AP2</f>
        <v>6</v>
      </c>
      <c r="J16" s="62">
        <f>'1'!R50</f>
        <v>0.18181818181818182</v>
      </c>
    </row>
    <row r="17" spans="1:10" ht="15">
      <c r="A17" s="40">
        <v>15</v>
      </c>
      <c r="B17" t="s">
        <v>113</v>
      </c>
      <c r="C17" s="45">
        <f>'1'!S1</f>
        <v>3</v>
      </c>
      <c r="D17" s="72">
        <v>24.39</v>
      </c>
      <c r="E17" s="72">
        <v>40.200000000000003</v>
      </c>
      <c r="F17" s="72">
        <v>36.39</v>
      </c>
      <c r="G17" s="43">
        <f t="shared" ref="G17:G22" si="1">1-J17</f>
        <v>0.94696969696969702</v>
      </c>
      <c r="H17" s="61">
        <f>'5А'!AQ2</f>
        <v>7</v>
      </c>
      <c r="I17" s="61">
        <f>'5Б'!AQ2</f>
        <v>0</v>
      </c>
      <c r="J17" s="62">
        <f>'1'!S50</f>
        <v>5.3030303030303032E-2</v>
      </c>
    </row>
    <row r="18" spans="1:10" ht="15">
      <c r="A18" s="40">
        <v>16</v>
      </c>
      <c r="B18" t="s">
        <v>114</v>
      </c>
      <c r="C18" s="45">
        <f>'1'!T1</f>
        <v>2</v>
      </c>
      <c r="D18" s="72">
        <v>23.17</v>
      </c>
      <c r="E18" s="72">
        <v>54.5</v>
      </c>
      <c r="F18" s="72">
        <v>49.77</v>
      </c>
      <c r="G18" s="43">
        <f t="shared" si="1"/>
        <v>0.97727272727272729</v>
      </c>
      <c r="H18" s="61">
        <f>'5А'!AR2</f>
        <v>2</v>
      </c>
      <c r="I18" s="61">
        <f>'5Б'!AR2</f>
        <v>1</v>
      </c>
      <c r="J18" s="62">
        <f>'1'!T50</f>
        <v>2.2727272727272728E-2</v>
      </c>
    </row>
    <row r="19" spans="1:10" ht="15">
      <c r="A19" s="40">
        <v>17</v>
      </c>
      <c r="B19" t="s">
        <v>115</v>
      </c>
      <c r="C19" s="45">
        <f>'1'!U1</f>
        <v>2</v>
      </c>
      <c r="D19" s="72">
        <v>41.46</v>
      </c>
      <c r="E19" s="72">
        <v>74.94</v>
      </c>
      <c r="F19" s="72">
        <v>72.59</v>
      </c>
      <c r="G19" s="43">
        <f t="shared" si="1"/>
        <v>0.98484848484848486</v>
      </c>
      <c r="H19" s="61">
        <f>'5А'!AS2</f>
        <v>1</v>
      </c>
      <c r="I19" s="61">
        <f>'5Б'!AS2</f>
        <v>1</v>
      </c>
      <c r="J19" s="62">
        <f>'1'!U50</f>
        <v>1.5151515151515152E-2</v>
      </c>
    </row>
    <row r="20" spans="1:10" ht="15">
      <c r="A20" s="40">
        <v>18</v>
      </c>
      <c r="B20" t="s">
        <v>116</v>
      </c>
      <c r="C20" s="45">
        <f>'1'!V1</f>
        <v>1</v>
      </c>
      <c r="D20" s="72">
        <v>85.37</v>
      </c>
      <c r="E20" s="72">
        <v>86.41</v>
      </c>
      <c r="F20" s="72">
        <v>82.93</v>
      </c>
      <c r="G20" s="43">
        <f t="shared" si="1"/>
        <v>0.73484848484848486</v>
      </c>
      <c r="H20" s="61">
        <f>'5А'!AT2</f>
        <v>14</v>
      </c>
      <c r="I20" s="61">
        <f>'5Б'!AT2</f>
        <v>21</v>
      </c>
      <c r="J20" s="62">
        <f>'1'!V50</f>
        <v>0.26515151515151514</v>
      </c>
    </row>
    <row r="21" spans="1:10" ht="15">
      <c r="A21" s="40">
        <v>19</v>
      </c>
      <c r="B21" t="s">
        <v>117</v>
      </c>
      <c r="C21" s="45">
        <f>'1'!W1</f>
        <v>2</v>
      </c>
      <c r="D21" s="72">
        <v>75.61</v>
      </c>
      <c r="E21" s="72">
        <v>76.739999999999995</v>
      </c>
      <c r="F21" s="72">
        <v>73.010000000000005</v>
      </c>
      <c r="G21" s="43">
        <f t="shared" si="1"/>
        <v>1</v>
      </c>
      <c r="H21" s="61">
        <f>'5А'!AU2</f>
        <v>0</v>
      </c>
      <c r="I21" s="61">
        <f>'5Б'!AU2</f>
        <v>0</v>
      </c>
      <c r="J21" s="62">
        <f>'1'!W50</f>
        <v>0</v>
      </c>
    </row>
    <row r="22" spans="1:10" ht="15">
      <c r="A22" s="40">
        <v>20</v>
      </c>
      <c r="B22" t="s">
        <v>118</v>
      </c>
      <c r="C22" s="45">
        <f>'1'!X1</f>
        <v>1</v>
      </c>
      <c r="D22" s="72">
        <v>17.07</v>
      </c>
      <c r="E22" s="72">
        <v>49.94</v>
      </c>
      <c r="F22" s="72">
        <v>47.57</v>
      </c>
      <c r="G22" s="43">
        <f t="shared" si="1"/>
        <v>0.94696969696969702</v>
      </c>
      <c r="H22" s="61">
        <f>'5А'!AV2</f>
        <v>4</v>
      </c>
      <c r="I22" s="61">
        <f>'5Б'!AV2</f>
        <v>3</v>
      </c>
      <c r="J22" s="62">
        <f>'1'!X50</f>
        <v>5.3030303030303032E-2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topLeftCell="H1" zoomScale="70" zoomScaleNormal="70" workbookViewId="0">
      <selection activeCell="AA18" sqref="AA18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4" width="6.7109375" customWidth="1"/>
    <col min="25" max="25" width="7.5703125" style="29" customWidth="1"/>
    <col min="26" max="26" width="8.7109375" style="3" bestFit="1" customWidth="1"/>
    <col min="29" max="53" width="7.28515625" customWidth="1"/>
  </cols>
  <sheetData>
    <row r="1" spans="1:55">
      <c r="D1" s="30" t="s">
        <v>35</v>
      </c>
      <c r="E1" s="4">
        <v>1</v>
      </c>
      <c r="F1" s="4">
        <v>2</v>
      </c>
      <c r="G1" s="4">
        <v>2</v>
      </c>
      <c r="H1" s="4">
        <v>1</v>
      </c>
      <c r="I1" s="4">
        <v>1</v>
      </c>
      <c r="J1" s="4">
        <v>2</v>
      </c>
      <c r="K1" s="4">
        <v>1</v>
      </c>
      <c r="L1" s="4">
        <v>1</v>
      </c>
      <c r="M1" s="4">
        <v>1</v>
      </c>
      <c r="N1" s="4">
        <v>1</v>
      </c>
      <c r="O1" s="4">
        <v>2</v>
      </c>
      <c r="P1" s="4">
        <v>1</v>
      </c>
      <c r="Q1" s="4">
        <v>1</v>
      </c>
      <c r="R1" s="4">
        <v>2</v>
      </c>
      <c r="S1" s="4">
        <v>3</v>
      </c>
      <c r="T1" s="4">
        <v>2</v>
      </c>
      <c r="U1" s="4">
        <v>2</v>
      </c>
      <c r="V1" s="4">
        <v>1</v>
      </c>
      <c r="W1" s="4">
        <v>2</v>
      </c>
      <c r="X1" s="4">
        <v>1</v>
      </c>
      <c r="AA1" s="5">
        <v>29</v>
      </c>
      <c r="AC1" s="71">
        <v>29</v>
      </c>
      <c r="BB1" s="90" t="s">
        <v>10</v>
      </c>
      <c r="BC1" s="91"/>
    </row>
    <row r="2" spans="1:55">
      <c r="AC2" s="2">
        <f>COUNTIF(E6:E24,E1)</f>
        <v>18</v>
      </c>
      <c r="AD2" s="2">
        <f>COUNTIF(F6:F24,F1)</f>
        <v>0</v>
      </c>
      <c r="AE2" s="2">
        <f>COUNTIF(G6:G24,G1)</f>
        <v>0</v>
      </c>
      <c r="AF2" s="2">
        <f>COUNTIF(H6:H24,H1)</f>
        <v>15</v>
      </c>
      <c r="AG2" s="2">
        <f>COUNTIF(I6:I24,I1)</f>
        <v>11</v>
      </c>
      <c r="AH2" s="2">
        <f>COUNTIF(J6:J24,J1)</f>
        <v>15</v>
      </c>
      <c r="AI2" s="2">
        <f>COUNTIF(K6:K24,K1)</f>
        <v>10</v>
      </c>
      <c r="AJ2" s="2">
        <f>COUNTIF(L6:L24,L1)</f>
        <v>6</v>
      </c>
      <c r="AK2" s="2">
        <f>COUNTIF(M6:M24,M1)</f>
        <v>2</v>
      </c>
      <c r="AL2" s="2">
        <f>COUNTIF(N6:N24,N1)</f>
        <v>19</v>
      </c>
      <c r="AM2" s="2">
        <f>COUNTIF(O6:O24,O1)</f>
        <v>8</v>
      </c>
      <c r="AN2" s="2">
        <f>COUNTIF(P6:P24,P1)</f>
        <v>10</v>
      </c>
      <c r="AO2" s="2">
        <f>COUNTIF(Q6:Q24,Q1)</f>
        <v>3</v>
      </c>
      <c r="AP2" s="2">
        <f>COUNTIF(R6:R24,R1)</f>
        <v>18</v>
      </c>
      <c r="AQ2" s="2">
        <f>COUNTIF(S6:S24,S1)</f>
        <v>7</v>
      </c>
      <c r="AR2" s="2">
        <f>COUNTIF(T6:T24,T1)</f>
        <v>2</v>
      </c>
      <c r="AS2" s="2">
        <f>COUNTIF(U6:U24,U1)</f>
        <v>1</v>
      </c>
      <c r="AT2" s="2">
        <f>COUNTIF(V6:V24,V1)</f>
        <v>14</v>
      </c>
      <c r="AU2" s="2">
        <f>COUNTIF(W6:W24,W1)</f>
        <v>0</v>
      </c>
      <c r="AV2" s="2">
        <f>COUNTIF(X6:X24,X1)</f>
        <v>4</v>
      </c>
      <c r="AW2" s="2" t="e">
        <f>COUNTIF(#REF!,#REF!)</f>
        <v>#REF!</v>
      </c>
      <c r="AX2" s="2" t="e">
        <f>COUNTIF(#REF!,#REF!)</f>
        <v>#REF!</v>
      </c>
      <c r="AY2" s="2" t="e">
        <f>COUNTIF(#REF!,#REF!)</f>
        <v>#REF!</v>
      </c>
      <c r="AZ2" s="2" t="e">
        <f>COUNTIF(#REF!,#REF!)</f>
        <v>#REF!</v>
      </c>
      <c r="BA2" s="2" t="e">
        <f>COUNTIF(#REF!,#REF!)</f>
        <v>#REF!</v>
      </c>
      <c r="BB2" s="90" t="s">
        <v>11</v>
      </c>
      <c r="BC2" s="91"/>
    </row>
    <row r="3" spans="1:55">
      <c r="A3" s="73" t="s">
        <v>0</v>
      </c>
      <c r="B3" s="73" t="s">
        <v>1</v>
      </c>
      <c r="C3" s="73" t="s">
        <v>3</v>
      </c>
      <c r="D3" s="73" t="s">
        <v>36</v>
      </c>
      <c r="E3" s="76" t="s">
        <v>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9" t="s">
        <v>4</v>
      </c>
      <c r="Z3" s="79" t="s">
        <v>5</v>
      </c>
      <c r="AA3" s="73" t="s">
        <v>7</v>
      </c>
      <c r="AC3" s="2">
        <f t="shared" ref="AC3:AM3" si="0">$AC$1-AC2-AC5-AC4</f>
        <v>10</v>
      </c>
      <c r="AD3" s="2">
        <f t="shared" si="0"/>
        <v>16</v>
      </c>
      <c r="AE3" s="2">
        <f t="shared" si="0"/>
        <v>18</v>
      </c>
      <c r="AF3" s="2">
        <f t="shared" si="0"/>
        <v>10</v>
      </c>
      <c r="AG3" s="2">
        <f t="shared" si="0"/>
        <v>12</v>
      </c>
      <c r="AH3" s="2">
        <f t="shared" si="0"/>
        <v>11</v>
      </c>
      <c r="AI3" s="2">
        <f t="shared" si="0"/>
        <v>11</v>
      </c>
      <c r="AJ3" s="2">
        <f t="shared" si="0"/>
        <v>13</v>
      </c>
      <c r="AK3" s="2">
        <f t="shared" si="0"/>
        <v>16</v>
      </c>
      <c r="AL3" s="2">
        <f t="shared" si="0"/>
        <v>10</v>
      </c>
      <c r="AM3" s="2">
        <f t="shared" si="0"/>
        <v>15</v>
      </c>
      <c r="AN3" s="2">
        <f t="shared" ref="AN3" si="1">$AC$1-AN2-AN5-AN4</f>
        <v>10</v>
      </c>
      <c r="AO3" s="2">
        <f t="shared" ref="AO3" si="2">$AC$1-AO2-AO5-AO4</f>
        <v>14</v>
      </c>
      <c r="AP3" s="2">
        <f t="shared" ref="AP3" si="3">$AC$1-AP2-AP5-AP4</f>
        <v>11</v>
      </c>
      <c r="AQ3" s="2">
        <f t="shared" ref="AQ3" si="4">$AC$1-AQ2-AQ5-AQ4</f>
        <v>16</v>
      </c>
      <c r="AR3" s="2">
        <f t="shared" ref="AR3" si="5">$AC$1-AR2-AR5-AR4</f>
        <v>19</v>
      </c>
      <c r="AS3" s="2">
        <f t="shared" ref="AS3" si="6">$AC$1-AS2-AS5-AS4</f>
        <v>25</v>
      </c>
      <c r="AT3" s="2">
        <f t="shared" ref="AT3" si="7">$AC$1-AT2-AT5-AT4</f>
        <v>14</v>
      </c>
      <c r="AU3" s="2">
        <f t="shared" ref="AU3" si="8">$AC$1-AU2-AU5-AU4</f>
        <v>26</v>
      </c>
      <c r="AV3" s="2">
        <f t="shared" ref="AV3" si="9">$AC$1-AV2-AV5-AV4</f>
        <v>24</v>
      </c>
      <c r="AW3" s="2" t="e">
        <f t="shared" ref="AW3" si="10">$AC$1-AW2-AW5-AW4</f>
        <v>#REF!</v>
      </c>
      <c r="AX3" s="2" t="e">
        <f t="shared" ref="AX3" si="11">$AC$1-AX2-AX5-AX4</f>
        <v>#REF!</v>
      </c>
      <c r="AY3" s="2" t="e">
        <f t="shared" ref="AY3" si="12">$AC$1-AY2-AY5-AY4</f>
        <v>#REF!</v>
      </c>
      <c r="AZ3" s="2" t="e">
        <f t="shared" ref="AZ3" si="13">$AC$1-AZ2-AZ5-AZ4</f>
        <v>#REF!</v>
      </c>
      <c r="BA3" s="2" t="e">
        <f t="shared" ref="BA3" si="14">$AC$1-BA2-BA5-BA4</f>
        <v>#REF!</v>
      </c>
      <c r="BB3" s="90" t="s">
        <v>12</v>
      </c>
      <c r="BC3" s="91"/>
    </row>
    <row r="4" spans="1:55">
      <c r="A4" s="74"/>
      <c r="B4" s="74"/>
      <c r="C4" s="74"/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0"/>
      <c r="Z4" s="80"/>
      <c r="AA4" s="74"/>
      <c r="AC4" s="2">
        <f>COUNTIF(E6:E24,"=N  ")</f>
        <v>0</v>
      </c>
      <c r="AD4" s="2">
        <f>COUNTIF(F6:F24,"=N  ")</f>
        <v>0</v>
      </c>
      <c r="AE4" s="2">
        <f>COUNTIF(G6:G24,"=N  ")</f>
        <v>0</v>
      </c>
      <c r="AF4" s="2">
        <f>COUNTIF(H6:H24,"=N  ")</f>
        <v>0</v>
      </c>
      <c r="AG4" s="2">
        <f>COUNTIF(I6:I24,"=N  ")</f>
        <v>0</v>
      </c>
      <c r="AH4" s="2">
        <f>COUNTIF(J6:J24,"=N  ")</f>
        <v>0</v>
      </c>
      <c r="AI4" s="2">
        <f>COUNTIF(K6:K24,"=N  ")</f>
        <v>0</v>
      </c>
      <c r="AJ4" s="2">
        <f>COUNTIF(L6:L24,"=N  ")</f>
        <v>0</v>
      </c>
      <c r="AK4" s="2">
        <f>COUNTIF(M6:M24,"=N  ")</f>
        <v>0</v>
      </c>
      <c r="AL4" s="2">
        <f>COUNTIF(N6:N24,"=N  ")</f>
        <v>0</v>
      </c>
      <c r="AM4" s="2">
        <f>COUNTIF(O6:O24,"=N  ")</f>
        <v>0</v>
      </c>
      <c r="AN4" s="2">
        <f>COUNTIF(P6:P24,"=N  ")</f>
        <v>0</v>
      </c>
      <c r="AO4" s="2">
        <f>COUNTIF(Q6:Q24,"=N  ")</f>
        <v>0</v>
      </c>
      <c r="AP4" s="2">
        <f>COUNTIF(R6:R24,"=N  ")</f>
        <v>0</v>
      </c>
      <c r="AQ4" s="2">
        <f>COUNTIF(S6:S24,"=N  ")</f>
        <v>0</v>
      </c>
      <c r="AR4" s="2">
        <f>COUNTIF(T6:T24,"=N  ")</f>
        <v>0</v>
      </c>
      <c r="AS4" s="2">
        <f>COUNTIF(U6:U24,"=N  ")</f>
        <v>0</v>
      </c>
      <c r="AT4" s="2">
        <f>COUNTIF(V6:V24,"=N  ")</f>
        <v>0</v>
      </c>
      <c r="AU4" s="2">
        <f>COUNTIF(W6:W24,"=N  ")</f>
        <v>0</v>
      </c>
      <c r="AV4" s="2">
        <f>COUNTIF(X6:X24,"=N  ")</f>
        <v>0</v>
      </c>
      <c r="AW4" s="2" t="e">
        <f>COUNTIF(#REF!,"=N  ")</f>
        <v>#REF!</v>
      </c>
      <c r="AX4" s="2" t="e">
        <f>COUNTIF(#REF!,"=N  ")</f>
        <v>#REF!</v>
      </c>
      <c r="AY4" s="2" t="e">
        <f>COUNTIF(#REF!,"=N  ")</f>
        <v>#REF!</v>
      </c>
      <c r="AZ4" s="2" t="e">
        <f>COUNTIF(#REF!,"=N  ")</f>
        <v>#REF!</v>
      </c>
      <c r="BA4" s="2" t="e">
        <f>COUNTIF(#REF!,"=N  ")</f>
        <v>#REF!</v>
      </c>
      <c r="BB4" s="90" t="s">
        <v>9</v>
      </c>
      <c r="BC4" s="91"/>
    </row>
    <row r="5" spans="1:55">
      <c r="A5" s="75"/>
      <c r="B5" s="75"/>
      <c r="C5" s="75"/>
      <c r="D5" s="75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81"/>
      <c r="Z5" s="81"/>
      <c r="AA5" s="75"/>
      <c r="AC5" s="2">
        <f>COUNTIF(E6:E24,"=0")</f>
        <v>1</v>
      </c>
      <c r="AD5" s="2">
        <f>COUNTIF(F6:F24,"=0")</f>
        <v>13</v>
      </c>
      <c r="AE5" s="2">
        <f>COUNTIF(G6:G24,"=0")</f>
        <v>11</v>
      </c>
      <c r="AF5" s="2">
        <f>COUNTIF(H6:H24,"=0")</f>
        <v>4</v>
      </c>
      <c r="AG5" s="2">
        <f>COUNTIF(I6:I24,"=0")</f>
        <v>6</v>
      </c>
      <c r="AH5" s="2">
        <f>COUNTIF(J6:J24,"=0")</f>
        <v>3</v>
      </c>
      <c r="AI5" s="2">
        <f>COUNTIF(K6:K24,"=0")</f>
        <v>8</v>
      </c>
      <c r="AJ5" s="2">
        <f>COUNTIF(L6:L24,"=0")</f>
        <v>10</v>
      </c>
      <c r="AK5" s="2">
        <f>COUNTIF(M6:M24,"=0")</f>
        <v>11</v>
      </c>
      <c r="AL5" s="2">
        <f>COUNTIF(N6:N24,"=0")</f>
        <v>0</v>
      </c>
      <c r="AM5" s="2">
        <f>COUNTIF(O6:O24,"=0")</f>
        <v>6</v>
      </c>
      <c r="AN5" s="2">
        <f>COUNTIF(P6:P24,"=0")</f>
        <v>9</v>
      </c>
      <c r="AO5" s="2">
        <f>COUNTIF(Q6:Q24,"=0")</f>
        <v>12</v>
      </c>
      <c r="AP5" s="2">
        <f>COUNTIF(R6:R24,"=0")</f>
        <v>0</v>
      </c>
      <c r="AQ5" s="2">
        <f>COUNTIF(S6:S24,"=0")</f>
        <v>6</v>
      </c>
      <c r="AR5" s="2">
        <f>COUNTIF(T6:T24,"=0")</f>
        <v>8</v>
      </c>
      <c r="AS5" s="2">
        <f>COUNTIF(U6:U24,"=0")</f>
        <v>3</v>
      </c>
      <c r="AT5" s="2">
        <f>COUNTIF(V6:V24,"=0")</f>
        <v>1</v>
      </c>
      <c r="AU5" s="2">
        <f>COUNTIF(W6:W24,"=0")</f>
        <v>3</v>
      </c>
      <c r="AV5" s="2">
        <f>COUNTIF(X6:X24,"=0")</f>
        <v>1</v>
      </c>
      <c r="AW5" s="2" t="e">
        <f>COUNTIF(#REF!,"=0")</f>
        <v>#REF!</v>
      </c>
      <c r="AX5" s="2" t="e">
        <f>COUNTIF(#REF!,"=0")</f>
        <v>#REF!</v>
      </c>
      <c r="AY5" s="2" t="e">
        <f>COUNTIF(#REF!,"=0")</f>
        <v>#REF!</v>
      </c>
      <c r="AZ5" s="2" t="e">
        <f>COUNTIF(#REF!,"=0")</f>
        <v>#REF!</v>
      </c>
      <c r="BA5" s="2" t="e">
        <f>COUNTIF(#REF!,"=0")</f>
        <v>#REF!</v>
      </c>
      <c r="BB5" s="90" t="s">
        <v>8</v>
      </c>
      <c r="BC5" s="91"/>
    </row>
    <row r="6" spans="1:55">
      <c r="A6" s="1">
        <v>1</v>
      </c>
      <c r="B6" s="1" t="s">
        <v>55</v>
      </c>
      <c r="C6" s="2">
        <v>2</v>
      </c>
      <c r="D6" s="2">
        <v>5</v>
      </c>
      <c r="E6" s="72">
        <v>1</v>
      </c>
      <c r="F6" s="72">
        <v>0</v>
      </c>
      <c r="G6" s="72" t="s">
        <v>56</v>
      </c>
      <c r="H6" s="72">
        <v>1</v>
      </c>
      <c r="I6" s="72" t="s">
        <v>56</v>
      </c>
      <c r="J6" s="72">
        <v>2</v>
      </c>
      <c r="K6" s="72">
        <v>0</v>
      </c>
      <c r="L6" s="72">
        <v>0</v>
      </c>
      <c r="M6" s="72">
        <v>0</v>
      </c>
      <c r="N6" s="72">
        <v>1</v>
      </c>
      <c r="O6" s="72">
        <v>2</v>
      </c>
      <c r="P6" s="72">
        <v>0</v>
      </c>
      <c r="Q6" s="72">
        <v>1</v>
      </c>
      <c r="R6" s="72">
        <v>2</v>
      </c>
      <c r="S6" s="72">
        <v>3</v>
      </c>
      <c r="T6" s="72">
        <v>1</v>
      </c>
      <c r="U6" s="72">
        <v>1</v>
      </c>
      <c r="V6" s="72">
        <v>0</v>
      </c>
      <c r="W6" s="72">
        <v>0</v>
      </c>
      <c r="X6" s="72" t="s">
        <v>56</v>
      </c>
      <c r="Y6" s="72">
        <v>15</v>
      </c>
      <c r="Z6" s="72">
        <v>3</v>
      </c>
      <c r="AA6" s="6">
        <f>Y6/$AA$1*100</f>
        <v>51.724137931034484</v>
      </c>
    </row>
    <row r="7" spans="1:55">
      <c r="A7" s="1">
        <v>2</v>
      </c>
      <c r="B7" s="1" t="s">
        <v>96</v>
      </c>
      <c r="C7" s="2">
        <v>2</v>
      </c>
      <c r="D7" s="2">
        <v>5</v>
      </c>
      <c r="E7" s="72">
        <v>1</v>
      </c>
      <c r="F7" s="72">
        <v>1</v>
      </c>
      <c r="G7" s="72">
        <v>0</v>
      </c>
      <c r="H7" s="72">
        <v>0</v>
      </c>
      <c r="I7" s="72">
        <v>0</v>
      </c>
      <c r="J7" s="72">
        <v>2</v>
      </c>
      <c r="K7" s="72">
        <v>1</v>
      </c>
      <c r="L7" s="72">
        <v>1</v>
      </c>
      <c r="M7" s="72" t="s">
        <v>56</v>
      </c>
      <c r="N7" s="72">
        <v>1</v>
      </c>
      <c r="O7" s="72">
        <v>0</v>
      </c>
      <c r="P7" s="72">
        <v>1</v>
      </c>
      <c r="Q7" s="72">
        <v>0</v>
      </c>
      <c r="R7" s="72">
        <v>2</v>
      </c>
      <c r="S7" s="72">
        <v>0</v>
      </c>
      <c r="T7" s="72">
        <v>1</v>
      </c>
      <c r="U7" s="72">
        <v>1</v>
      </c>
      <c r="V7" s="72">
        <v>1</v>
      </c>
      <c r="W7" s="72">
        <v>1</v>
      </c>
      <c r="X7" s="72" t="s">
        <v>56</v>
      </c>
      <c r="Y7" s="72">
        <v>14</v>
      </c>
      <c r="Z7" s="72">
        <v>3</v>
      </c>
      <c r="AA7" s="6">
        <f>Y7/$AA$1*100</f>
        <v>48.275862068965516</v>
      </c>
      <c r="AC7" s="65" t="s">
        <v>13</v>
      </c>
      <c r="AD7" s="14">
        <f>COUNTIF(Z6:Z24,"=2")</f>
        <v>0</v>
      </c>
      <c r="AE7" s="15">
        <f>AD7/$AC$1*100</f>
        <v>0</v>
      </c>
    </row>
    <row r="8" spans="1:55">
      <c r="A8" s="1">
        <v>3</v>
      </c>
      <c r="B8" s="1" t="s">
        <v>57</v>
      </c>
      <c r="C8" s="2">
        <v>1</v>
      </c>
      <c r="D8" s="2">
        <v>5</v>
      </c>
      <c r="E8" s="72">
        <v>1</v>
      </c>
      <c r="F8" s="72">
        <v>1</v>
      </c>
      <c r="G8" s="72">
        <v>0</v>
      </c>
      <c r="H8" s="72">
        <v>1</v>
      </c>
      <c r="I8" s="72">
        <v>0</v>
      </c>
      <c r="J8" s="72">
        <v>2</v>
      </c>
      <c r="K8" s="72">
        <v>1</v>
      </c>
      <c r="L8" s="72">
        <v>0</v>
      </c>
      <c r="M8" s="72">
        <v>0</v>
      </c>
      <c r="N8" s="72">
        <v>1</v>
      </c>
      <c r="O8" s="72">
        <v>0</v>
      </c>
      <c r="P8" s="72">
        <v>0</v>
      </c>
      <c r="Q8" s="72">
        <v>0</v>
      </c>
      <c r="R8" s="72">
        <v>2</v>
      </c>
      <c r="S8" s="72">
        <v>0</v>
      </c>
      <c r="T8" s="72">
        <v>1</v>
      </c>
      <c r="U8" s="72">
        <v>1</v>
      </c>
      <c r="V8" s="72">
        <v>1</v>
      </c>
      <c r="W8" s="72">
        <v>0</v>
      </c>
      <c r="X8" s="72" t="s">
        <v>56</v>
      </c>
      <c r="Y8" s="72">
        <v>12</v>
      </c>
      <c r="Z8" s="72">
        <v>3</v>
      </c>
      <c r="AA8" s="6">
        <f>Y8/$AA$1*100</f>
        <v>41.379310344827587</v>
      </c>
      <c r="AC8" s="66" t="s">
        <v>14</v>
      </c>
      <c r="AD8" s="8">
        <f>COUNTIF(Z6:Z24,"=3")</f>
        <v>16</v>
      </c>
      <c r="AE8" s="13">
        <f>AD8/$AC$1*100</f>
        <v>55.172413793103445</v>
      </c>
    </row>
    <row r="9" spans="1:55">
      <c r="A9" s="1">
        <v>4</v>
      </c>
      <c r="B9" s="1" t="s">
        <v>58</v>
      </c>
      <c r="C9" s="2">
        <v>1</v>
      </c>
      <c r="D9" s="2">
        <v>5</v>
      </c>
      <c r="E9" s="72">
        <v>1</v>
      </c>
      <c r="F9" s="72">
        <v>1</v>
      </c>
      <c r="G9" s="72">
        <v>0</v>
      </c>
      <c r="H9" s="72">
        <v>1</v>
      </c>
      <c r="I9" s="72">
        <v>1</v>
      </c>
      <c r="J9" s="72">
        <v>2</v>
      </c>
      <c r="K9" s="72">
        <v>0</v>
      </c>
      <c r="L9" s="72">
        <v>1</v>
      </c>
      <c r="M9" s="72">
        <v>1</v>
      </c>
      <c r="N9" s="72">
        <v>1</v>
      </c>
      <c r="O9" s="72">
        <v>0</v>
      </c>
      <c r="P9" s="72">
        <v>0</v>
      </c>
      <c r="Q9" s="72">
        <v>0</v>
      </c>
      <c r="R9" s="72">
        <v>2</v>
      </c>
      <c r="S9" s="72">
        <v>3</v>
      </c>
      <c r="T9" s="72">
        <v>0</v>
      </c>
      <c r="U9" s="72">
        <v>2</v>
      </c>
      <c r="V9" s="72">
        <v>1</v>
      </c>
      <c r="W9" s="72">
        <v>1</v>
      </c>
      <c r="X9" s="72" t="s">
        <v>56</v>
      </c>
      <c r="Y9" s="72">
        <v>18</v>
      </c>
      <c r="Z9" s="72">
        <v>4</v>
      </c>
      <c r="AA9" s="6">
        <f>Y9/$AA$1*100</f>
        <v>62.068965517241381</v>
      </c>
      <c r="AC9" s="67" t="s">
        <v>15</v>
      </c>
      <c r="AD9" s="11">
        <f>COUNTIF(Z6:Z24,"=4")</f>
        <v>3</v>
      </c>
      <c r="AE9" s="12">
        <f>AD9/$AC$1*100</f>
        <v>10.344827586206897</v>
      </c>
    </row>
    <row r="10" spans="1:55">
      <c r="A10" s="1">
        <v>5</v>
      </c>
      <c r="B10" s="1" t="s">
        <v>59</v>
      </c>
      <c r="C10" s="2">
        <v>1</v>
      </c>
      <c r="D10" s="2">
        <v>5</v>
      </c>
      <c r="E10" s="72">
        <v>1</v>
      </c>
      <c r="F10" s="72">
        <v>0</v>
      </c>
      <c r="G10" s="72" t="s">
        <v>56</v>
      </c>
      <c r="H10" s="72">
        <v>1</v>
      </c>
      <c r="I10" s="72">
        <v>1</v>
      </c>
      <c r="J10" s="72">
        <v>2</v>
      </c>
      <c r="K10" s="72">
        <v>1</v>
      </c>
      <c r="L10" s="72" t="s">
        <v>56</v>
      </c>
      <c r="M10" s="72" t="s">
        <v>56</v>
      </c>
      <c r="N10" s="72">
        <v>1</v>
      </c>
      <c r="O10" s="72">
        <v>2</v>
      </c>
      <c r="P10" s="72">
        <v>1</v>
      </c>
      <c r="Q10" s="72" t="s">
        <v>56</v>
      </c>
      <c r="R10" s="72">
        <v>2</v>
      </c>
      <c r="S10" s="72">
        <v>2</v>
      </c>
      <c r="T10" s="72">
        <v>1</v>
      </c>
      <c r="U10" s="72" t="s">
        <v>56</v>
      </c>
      <c r="V10" s="72" t="s">
        <v>56</v>
      </c>
      <c r="W10" s="72" t="s">
        <v>56</v>
      </c>
      <c r="X10" s="72" t="s">
        <v>56</v>
      </c>
      <c r="Y10" s="72">
        <v>15</v>
      </c>
      <c r="Z10" s="72">
        <v>3</v>
      </c>
      <c r="AA10" s="6">
        <f>Y10/$AA$1*100</f>
        <v>51.724137931034484</v>
      </c>
      <c r="AC10" s="68" t="s">
        <v>16</v>
      </c>
      <c r="AD10" s="9">
        <f>COUNTIF(Z6:Z24,"=5")</f>
        <v>0</v>
      </c>
      <c r="AE10" s="10">
        <f>AD10/$AC$1*100</f>
        <v>0</v>
      </c>
    </row>
    <row r="11" spans="1:55">
      <c r="A11" s="1">
        <v>6</v>
      </c>
      <c r="B11" s="1" t="s">
        <v>60</v>
      </c>
      <c r="C11" s="2">
        <v>2</v>
      </c>
      <c r="D11" s="2">
        <v>5</v>
      </c>
      <c r="E11" s="72">
        <v>1</v>
      </c>
      <c r="F11" s="72">
        <v>0</v>
      </c>
      <c r="G11" s="72">
        <v>1</v>
      </c>
      <c r="H11" s="72">
        <v>0</v>
      </c>
      <c r="I11" s="72">
        <v>1</v>
      </c>
      <c r="J11" s="72">
        <v>2</v>
      </c>
      <c r="K11" s="72">
        <v>1</v>
      </c>
      <c r="L11" s="72">
        <v>0</v>
      </c>
      <c r="M11" s="72">
        <v>1</v>
      </c>
      <c r="N11" s="72">
        <v>1</v>
      </c>
      <c r="O11" s="72">
        <v>2</v>
      </c>
      <c r="P11" s="72">
        <v>0</v>
      </c>
      <c r="Q11" s="72">
        <v>1</v>
      </c>
      <c r="R11" s="72">
        <v>2</v>
      </c>
      <c r="S11" s="72">
        <v>3</v>
      </c>
      <c r="T11" s="72">
        <v>1</v>
      </c>
      <c r="U11" s="72">
        <v>0</v>
      </c>
      <c r="V11" s="72">
        <v>1</v>
      </c>
      <c r="W11" s="72">
        <v>1</v>
      </c>
      <c r="X11" s="72" t="s">
        <v>56</v>
      </c>
      <c r="Y11" s="72">
        <v>19</v>
      </c>
      <c r="Z11" s="72">
        <v>4</v>
      </c>
      <c r="AA11" s="6">
        <f>Y11/$AA$1*100</f>
        <v>65.517241379310349</v>
      </c>
    </row>
    <row r="12" spans="1:55">
      <c r="A12" s="1">
        <v>7</v>
      </c>
      <c r="B12" s="1" t="s">
        <v>61</v>
      </c>
      <c r="C12" s="2">
        <v>2</v>
      </c>
      <c r="D12" s="2">
        <v>5</v>
      </c>
      <c r="E12" s="72">
        <v>1</v>
      </c>
      <c r="F12" s="72" t="s">
        <v>56</v>
      </c>
      <c r="G12" s="72" t="s">
        <v>56</v>
      </c>
      <c r="H12" s="72">
        <v>1</v>
      </c>
      <c r="I12" s="72">
        <v>1</v>
      </c>
      <c r="J12" s="72">
        <v>2</v>
      </c>
      <c r="K12" s="72">
        <v>1</v>
      </c>
      <c r="L12" s="72">
        <v>1</v>
      </c>
      <c r="M12" s="72" t="s">
        <v>56</v>
      </c>
      <c r="N12" s="72">
        <v>1</v>
      </c>
      <c r="O12" s="72">
        <v>2</v>
      </c>
      <c r="P12" s="72">
        <v>1</v>
      </c>
      <c r="Q12" s="72">
        <v>1</v>
      </c>
      <c r="R12" s="72" t="s">
        <v>56</v>
      </c>
      <c r="S12" s="72" t="s">
        <v>56</v>
      </c>
      <c r="T12" s="72" t="s">
        <v>56</v>
      </c>
      <c r="U12" s="72" t="s">
        <v>56</v>
      </c>
      <c r="V12" s="72" t="s">
        <v>56</v>
      </c>
      <c r="W12" s="72" t="s">
        <v>56</v>
      </c>
      <c r="X12" s="72" t="s">
        <v>56</v>
      </c>
      <c r="Y12" s="72">
        <v>12</v>
      </c>
      <c r="Z12" s="72">
        <v>3</v>
      </c>
      <c r="AA12" s="6">
        <f>Y12/$AA$1*100</f>
        <v>41.379310344827587</v>
      </c>
      <c r="AC12" s="85" t="s">
        <v>52</v>
      </c>
      <c r="AD12" s="85"/>
      <c r="AE12" s="64">
        <f>COUNTIF(AA6:AA24,100)</f>
        <v>0</v>
      </c>
    </row>
    <row r="13" spans="1:55">
      <c r="A13" s="1">
        <v>8</v>
      </c>
      <c r="B13" s="1" t="s">
        <v>62</v>
      </c>
      <c r="C13" s="2">
        <v>1</v>
      </c>
      <c r="D13" s="2">
        <v>5</v>
      </c>
      <c r="E13" s="72">
        <v>1</v>
      </c>
      <c r="F13" s="72">
        <v>0</v>
      </c>
      <c r="G13" s="72">
        <v>0</v>
      </c>
      <c r="H13" s="72">
        <v>1</v>
      </c>
      <c r="I13" s="72">
        <v>1</v>
      </c>
      <c r="J13" s="72">
        <v>1</v>
      </c>
      <c r="K13" s="72">
        <v>0</v>
      </c>
      <c r="L13" s="72">
        <v>1</v>
      </c>
      <c r="M13" s="72">
        <v>0</v>
      </c>
      <c r="N13" s="72">
        <v>1</v>
      </c>
      <c r="O13" s="72">
        <v>1</v>
      </c>
      <c r="P13" s="72">
        <v>0</v>
      </c>
      <c r="Q13" s="72">
        <v>0</v>
      </c>
      <c r="R13" s="72">
        <v>2</v>
      </c>
      <c r="S13" s="72">
        <v>3</v>
      </c>
      <c r="T13" s="72">
        <v>0</v>
      </c>
      <c r="U13" s="72">
        <v>1</v>
      </c>
      <c r="V13" s="72">
        <v>1</v>
      </c>
      <c r="W13" s="72">
        <v>1</v>
      </c>
      <c r="X13" s="72" t="s">
        <v>56</v>
      </c>
      <c r="Y13" s="72">
        <v>15</v>
      </c>
      <c r="Z13" s="72">
        <v>3</v>
      </c>
      <c r="AA13" s="6">
        <f>Y13/$AA$1*100</f>
        <v>51.724137931034484</v>
      </c>
      <c r="AC13" s="86" t="s">
        <v>17</v>
      </c>
      <c r="AD13" s="87"/>
      <c r="AE13" s="7">
        <f>SUM(AD8:AD10)/$AC$1*100</f>
        <v>65.517241379310349</v>
      </c>
    </row>
    <row r="14" spans="1:55">
      <c r="A14" s="1">
        <v>9</v>
      </c>
      <c r="B14" s="1" t="s">
        <v>63</v>
      </c>
      <c r="C14" s="2">
        <v>1</v>
      </c>
      <c r="D14" s="2">
        <v>5</v>
      </c>
      <c r="E14" s="72">
        <v>1</v>
      </c>
      <c r="F14" s="72">
        <v>0</v>
      </c>
      <c r="G14" s="72">
        <v>0</v>
      </c>
      <c r="H14" s="72">
        <v>0</v>
      </c>
      <c r="I14" s="72">
        <v>0</v>
      </c>
      <c r="J14" s="72">
        <v>2</v>
      </c>
      <c r="K14" s="72">
        <v>1</v>
      </c>
      <c r="L14" s="72">
        <v>1</v>
      </c>
      <c r="M14" s="72">
        <v>0</v>
      </c>
      <c r="N14" s="72">
        <v>1</v>
      </c>
      <c r="O14" s="72">
        <v>2</v>
      </c>
      <c r="P14" s="72">
        <v>1</v>
      </c>
      <c r="Q14" s="72">
        <v>0</v>
      </c>
      <c r="R14" s="72">
        <v>2</v>
      </c>
      <c r="S14" s="72">
        <v>3</v>
      </c>
      <c r="T14" s="72">
        <v>0</v>
      </c>
      <c r="U14" s="72">
        <v>0</v>
      </c>
      <c r="V14" s="72">
        <v>1</v>
      </c>
      <c r="W14" s="72">
        <v>0</v>
      </c>
      <c r="X14" s="72" t="s">
        <v>56</v>
      </c>
      <c r="Y14" s="72">
        <v>15</v>
      </c>
      <c r="Z14" s="72">
        <v>3</v>
      </c>
      <c r="AA14" s="6">
        <f>Y14/$AA$1*100</f>
        <v>51.724137931034484</v>
      </c>
      <c r="AC14" s="86" t="s">
        <v>31</v>
      </c>
      <c r="AD14" s="87"/>
      <c r="AE14" s="7">
        <f>SUM(AD9:AD10)/$AC$1*100</f>
        <v>10.344827586206897</v>
      </c>
    </row>
    <row r="15" spans="1:55">
      <c r="A15" s="1">
        <v>10</v>
      </c>
      <c r="B15" s="1" t="s">
        <v>64</v>
      </c>
      <c r="C15" s="2">
        <v>2</v>
      </c>
      <c r="D15" s="2">
        <v>5</v>
      </c>
      <c r="E15" s="72">
        <v>1</v>
      </c>
      <c r="F15" s="72">
        <v>0</v>
      </c>
      <c r="G15" s="72" t="s">
        <v>56</v>
      </c>
      <c r="H15" s="72">
        <v>1</v>
      </c>
      <c r="I15" s="72">
        <v>1</v>
      </c>
      <c r="J15" s="72">
        <v>0</v>
      </c>
      <c r="K15" s="72">
        <v>0</v>
      </c>
      <c r="L15" s="72">
        <v>0</v>
      </c>
      <c r="M15" s="72">
        <v>0</v>
      </c>
      <c r="N15" s="72">
        <v>1</v>
      </c>
      <c r="O15" s="72">
        <v>1</v>
      </c>
      <c r="P15" s="72">
        <v>0</v>
      </c>
      <c r="Q15" s="72">
        <v>0</v>
      </c>
      <c r="R15" s="72">
        <v>2</v>
      </c>
      <c r="S15" s="72">
        <v>3</v>
      </c>
      <c r="T15" s="72">
        <v>0</v>
      </c>
      <c r="U15" s="72">
        <v>1</v>
      </c>
      <c r="V15" s="72">
        <v>1</v>
      </c>
      <c r="W15" s="72" t="s">
        <v>56</v>
      </c>
      <c r="X15" s="72" t="s">
        <v>56</v>
      </c>
      <c r="Y15" s="72">
        <v>12</v>
      </c>
      <c r="Z15" s="72">
        <v>3</v>
      </c>
      <c r="AA15" s="6">
        <f>Y15/$AA$1*100</f>
        <v>41.379310344827587</v>
      </c>
      <c r="AC15" s="86" t="s">
        <v>28</v>
      </c>
      <c r="AD15" s="87"/>
      <c r="AE15" s="7">
        <f>AVERAGE(Y6:Y24)</f>
        <v>14.157894736842104</v>
      </c>
    </row>
    <row r="16" spans="1:55">
      <c r="A16" s="1">
        <v>11</v>
      </c>
      <c r="B16" s="1" t="s">
        <v>65</v>
      </c>
      <c r="C16" s="2">
        <v>1</v>
      </c>
      <c r="D16" s="2">
        <v>5</v>
      </c>
      <c r="E16" s="72">
        <v>1</v>
      </c>
      <c r="F16" s="72">
        <v>0</v>
      </c>
      <c r="G16" s="72">
        <v>0</v>
      </c>
      <c r="H16" s="72">
        <v>1</v>
      </c>
      <c r="I16" s="72">
        <v>1</v>
      </c>
      <c r="J16" s="72">
        <v>2</v>
      </c>
      <c r="K16" s="72" t="s">
        <v>56</v>
      </c>
      <c r="L16" s="72">
        <v>0</v>
      </c>
      <c r="M16" s="72">
        <v>0</v>
      </c>
      <c r="N16" s="72">
        <v>1</v>
      </c>
      <c r="O16" s="72">
        <v>1</v>
      </c>
      <c r="P16" s="72">
        <v>0</v>
      </c>
      <c r="Q16" s="72">
        <v>0</v>
      </c>
      <c r="R16" s="72">
        <v>2</v>
      </c>
      <c r="S16" s="72">
        <v>0</v>
      </c>
      <c r="T16" s="72">
        <v>1</v>
      </c>
      <c r="U16" s="72">
        <v>1</v>
      </c>
      <c r="V16" s="72">
        <v>1</v>
      </c>
      <c r="W16" s="72">
        <v>1</v>
      </c>
      <c r="X16" s="72" t="s">
        <v>56</v>
      </c>
      <c r="Y16" s="72">
        <v>13</v>
      </c>
      <c r="Z16" s="72">
        <v>3</v>
      </c>
      <c r="AA16" s="6">
        <f>Y16/$AA$1*100</f>
        <v>44.827586206896555</v>
      </c>
      <c r="AC16" s="86" t="s">
        <v>18</v>
      </c>
      <c r="AD16" s="87"/>
      <c r="AE16" s="7">
        <f>AVERAGE(Z6:Z24)</f>
        <v>3.1578947368421053</v>
      </c>
    </row>
    <row r="17" spans="1:32">
      <c r="A17" s="1">
        <v>12</v>
      </c>
      <c r="B17" s="1" t="s">
        <v>66</v>
      </c>
      <c r="C17" s="2">
        <v>1</v>
      </c>
      <c r="D17" s="2">
        <v>5</v>
      </c>
      <c r="E17" s="72">
        <v>1</v>
      </c>
      <c r="F17" s="72">
        <v>0</v>
      </c>
      <c r="G17" s="72">
        <v>1</v>
      </c>
      <c r="H17" s="72">
        <v>1</v>
      </c>
      <c r="I17" s="72">
        <v>1</v>
      </c>
      <c r="J17" s="72">
        <v>2</v>
      </c>
      <c r="K17" s="72">
        <v>1</v>
      </c>
      <c r="L17" s="72">
        <v>0</v>
      </c>
      <c r="M17" s="72">
        <v>0</v>
      </c>
      <c r="N17" s="72">
        <v>1</v>
      </c>
      <c r="O17" s="72">
        <v>2</v>
      </c>
      <c r="P17" s="72">
        <v>0</v>
      </c>
      <c r="Q17" s="72">
        <v>0</v>
      </c>
      <c r="R17" s="72">
        <v>2</v>
      </c>
      <c r="S17" s="72">
        <v>3</v>
      </c>
      <c r="T17" s="72">
        <v>0</v>
      </c>
      <c r="U17" s="72">
        <v>1</v>
      </c>
      <c r="V17" s="72">
        <v>1</v>
      </c>
      <c r="W17" s="72">
        <v>1</v>
      </c>
      <c r="X17" s="72">
        <v>1</v>
      </c>
      <c r="Y17" s="72">
        <v>19</v>
      </c>
      <c r="Z17" s="72">
        <v>4</v>
      </c>
      <c r="AA17" s="6">
        <f>Y17/$AA$1*100</f>
        <v>65.517241379310349</v>
      </c>
      <c r="AC17" s="86" t="s">
        <v>53</v>
      </c>
      <c r="AD17" s="87"/>
      <c r="AE17" s="7">
        <f>AVERAGE(AA6:AA24)</f>
        <v>48.820326678765866</v>
      </c>
    </row>
    <row r="18" spans="1:32">
      <c r="A18" s="1">
        <v>13</v>
      </c>
      <c r="B18" s="1" t="s">
        <v>67</v>
      </c>
      <c r="C18" s="2">
        <v>2</v>
      </c>
      <c r="D18" s="2">
        <v>5</v>
      </c>
      <c r="E18" s="72">
        <v>1</v>
      </c>
      <c r="F18" s="72">
        <v>0</v>
      </c>
      <c r="G18" s="72">
        <v>0</v>
      </c>
      <c r="H18" s="72">
        <v>1</v>
      </c>
      <c r="I18" s="72">
        <v>0</v>
      </c>
      <c r="J18" s="72">
        <v>2</v>
      </c>
      <c r="K18" s="72">
        <v>0</v>
      </c>
      <c r="L18" s="72">
        <v>0</v>
      </c>
      <c r="M18" s="72">
        <v>0</v>
      </c>
      <c r="N18" s="72">
        <v>1</v>
      </c>
      <c r="O18" s="72">
        <v>0</v>
      </c>
      <c r="P18" s="72">
        <v>1</v>
      </c>
      <c r="Q18" s="72" t="s">
        <v>56</v>
      </c>
      <c r="R18" s="72">
        <v>2</v>
      </c>
      <c r="S18" s="72">
        <v>2</v>
      </c>
      <c r="T18" s="72" t="s">
        <v>56</v>
      </c>
      <c r="U18" s="72" t="s">
        <v>56</v>
      </c>
      <c r="V18" s="72">
        <v>1</v>
      </c>
      <c r="W18" s="72">
        <v>1</v>
      </c>
      <c r="X18" s="72" t="s">
        <v>56</v>
      </c>
      <c r="Y18" s="72">
        <v>12</v>
      </c>
      <c r="Z18" s="72">
        <v>3</v>
      </c>
      <c r="AA18" s="6">
        <f>Y18/$AA$1*100</f>
        <v>41.379310344827587</v>
      </c>
    </row>
    <row r="19" spans="1:32">
      <c r="A19" s="1">
        <v>14</v>
      </c>
      <c r="B19" s="1" t="s">
        <v>68</v>
      </c>
      <c r="C19" s="2">
        <v>1</v>
      </c>
      <c r="D19" s="2">
        <v>5</v>
      </c>
      <c r="E19" s="72">
        <v>1</v>
      </c>
      <c r="F19" s="72">
        <v>0</v>
      </c>
      <c r="G19" s="72">
        <v>0</v>
      </c>
      <c r="H19" s="72">
        <v>1</v>
      </c>
      <c r="I19" s="72">
        <v>0</v>
      </c>
      <c r="J19" s="72">
        <v>2</v>
      </c>
      <c r="K19" s="72">
        <v>1</v>
      </c>
      <c r="L19" s="72">
        <v>0</v>
      </c>
      <c r="M19" s="72">
        <v>0</v>
      </c>
      <c r="N19" s="72">
        <v>1</v>
      </c>
      <c r="O19" s="72">
        <v>0</v>
      </c>
      <c r="P19" s="72">
        <v>0</v>
      </c>
      <c r="Q19" s="72">
        <v>0</v>
      </c>
      <c r="R19" s="72">
        <v>2</v>
      </c>
      <c r="S19" s="72">
        <v>0</v>
      </c>
      <c r="T19" s="72">
        <v>1</v>
      </c>
      <c r="U19" s="72">
        <v>1</v>
      </c>
      <c r="V19" s="72">
        <v>1</v>
      </c>
      <c r="W19" s="72">
        <v>1</v>
      </c>
      <c r="X19" s="72">
        <v>0</v>
      </c>
      <c r="Y19" s="72">
        <v>12</v>
      </c>
      <c r="Z19" s="72">
        <v>3</v>
      </c>
      <c r="AA19" s="6">
        <f>Y19/$AA$1*100</f>
        <v>41.379310344827587</v>
      </c>
      <c r="AC19" s="82" t="s">
        <v>51</v>
      </c>
      <c r="AD19" s="83"/>
      <c r="AE19" s="63" t="s">
        <v>50</v>
      </c>
      <c r="AF19" s="63" t="s">
        <v>49</v>
      </c>
    </row>
    <row r="20" spans="1:32">
      <c r="A20" s="1">
        <v>15</v>
      </c>
      <c r="B20" s="1" t="s">
        <v>69</v>
      </c>
      <c r="C20" s="2">
        <v>1</v>
      </c>
      <c r="D20" s="2">
        <v>5</v>
      </c>
      <c r="E20" s="72">
        <v>1</v>
      </c>
      <c r="F20" s="72">
        <v>0</v>
      </c>
      <c r="G20" s="72">
        <v>1</v>
      </c>
      <c r="H20" s="72">
        <v>1</v>
      </c>
      <c r="I20" s="72" t="s">
        <v>56</v>
      </c>
      <c r="J20" s="72">
        <v>0</v>
      </c>
      <c r="K20" s="72">
        <v>0</v>
      </c>
      <c r="L20" s="72">
        <v>1</v>
      </c>
      <c r="M20" s="72" t="s">
        <v>56</v>
      </c>
      <c r="N20" s="72">
        <v>1</v>
      </c>
      <c r="O20" s="72">
        <v>2</v>
      </c>
      <c r="P20" s="72">
        <v>1</v>
      </c>
      <c r="Q20" s="72" t="s">
        <v>56</v>
      </c>
      <c r="R20" s="72">
        <v>2</v>
      </c>
      <c r="S20" s="72" t="s">
        <v>56</v>
      </c>
      <c r="T20" s="72">
        <v>2</v>
      </c>
      <c r="U20" s="72" t="s">
        <v>56</v>
      </c>
      <c r="V20" s="72" t="s">
        <v>56</v>
      </c>
      <c r="W20" s="72" t="s">
        <v>56</v>
      </c>
      <c r="X20" s="72" t="s">
        <v>56</v>
      </c>
      <c r="Y20" s="72">
        <v>12</v>
      </c>
      <c r="Z20" s="72">
        <v>3</v>
      </c>
      <c r="AA20" s="6">
        <f>Y20/$AA$1*100</f>
        <v>41.379310344827587</v>
      </c>
      <c r="AC20" s="90" t="s">
        <v>44</v>
      </c>
      <c r="AD20" s="92"/>
      <c r="AE20" s="69">
        <f>COUNTIF(AA6:AA24,"&gt;=85")</f>
        <v>0</v>
      </c>
      <c r="AF20" s="69">
        <f>AE20/AC1*100</f>
        <v>0</v>
      </c>
    </row>
    <row r="21" spans="1:32">
      <c r="A21" s="1">
        <v>16</v>
      </c>
      <c r="B21" s="1" t="s">
        <v>70</v>
      </c>
      <c r="C21" s="2">
        <v>1</v>
      </c>
      <c r="D21" s="2">
        <v>5</v>
      </c>
      <c r="E21" s="72">
        <v>0</v>
      </c>
      <c r="F21" s="72">
        <v>1</v>
      </c>
      <c r="G21" s="72" t="s">
        <v>56</v>
      </c>
      <c r="H21" s="72">
        <v>1</v>
      </c>
      <c r="I21" s="72">
        <v>1</v>
      </c>
      <c r="J21" s="72">
        <v>2</v>
      </c>
      <c r="K21" s="72">
        <v>1</v>
      </c>
      <c r="L21" s="72" t="s">
        <v>56</v>
      </c>
      <c r="M21" s="72" t="s">
        <v>56</v>
      </c>
      <c r="N21" s="72">
        <v>1</v>
      </c>
      <c r="O21" s="72">
        <v>2</v>
      </c>
      <c r="P21" s="72">
        <v>1</v>
      </c>
      <c r="Q21" s="72" t="s">
        <v>56</v>
      </c>
      <c r="R21" s="72">
        <v>2</v>
      </c>
      <c r="S21" s="72" t="s">
        <v>56</v>
      </c>
      <c r="T21" s="72">
        <v>2</v>
      </c>
      <c r="U21" s="72" t="s">
        <v>56</v>
      </c>
      <c r="V21" s="72" t="s">
        <v>56</v>
      </c>
      <c r="W21" s="72" t="s">
        <v>56</v>
      </c>
      <c r="X21" s="72" t="s">
        <v>56</v>
      </c>
      <c r="Y21" s="72">
        <v>14</v>
      </c>
      <c r="Z21" s="72">
        <v>3</v>
      </c>
      <c r="AA21" s="6">
        <f>Y21/$AA$1*100</f>
        <v>48.275862068965516</v>
      </c>
      <c r="AC21" s="90" t="s">
        <v>45</v>
      </c>
      <c r="AD21" s="91"/>
      <c r="AE21" s="69">
        <f>COUNTIF(AA6:AA24,"&gt;=75")-AE20</f>
        <v>0</v>
      </c>
      <c r="AF21" s="69">
        <f>AE21/AC1*100</f>
        <v>0</v>
      </c>
    </row>
    <row r="22" spans="1:32">
      <c r="A22" s="1">
        <v>17</v>
      </c>
      <c r="B22" s="1" t="s">
        <v>71</v>
      </c>
      <c r="C22" s="2">
        <v>2</v>
      </c>
      <c r="D22" s="2">
        <v>5</v>
      </c>
      <c r="E22" s="72">
        <v>1</v>
      </c>
      <c r="F22" s="72">
        <v>0</v>
      </c>
      <c r="G22" s="72">
        <v>0</v>
      </c>
      <c r="H22" s="72">
        <v>1</v>
      </c>
      <c r="I22" s="72">
        <v>0</v>
      </c>
      <c r="J22" s="72">
        <v>2</v>
      </c>
      <c r="K22" s="72">
        <v>0</v>
      </c>
      <c r="L22" s="72" t="s">
        <v>56</v>
      </c>
      <c r="M22" s="72" t="s">
        <v>56</v>
      </c>
      <c r="N22" s="72">
        <v>1</v>
      </c>
      <c r="O22" s="72">
        <v>0</v>
      </c>
      <c r="P22" s="72">
        <v>1</v>
      </c>
      <c r="Q22" s="72">
        <v>0</v>
      </c>
      <c r="R22" s="72">
        <v>2</v>
      </c>
      <c r="S22" s="72">
        <v>0</v>
      </c>
      <c r="T22" s="72">
        <v>0</v>
      </c>
      <c r="U22" s="72">
        <v>1</v>
      </c>
      <c r="V22" s="72">
        <v>1</v>
      </c>
      <c r="W22" s="72">
        <v>1</v>
      </c>
      <c r="X22" s="72">
        <v>1</v>
      </c>
      <c r="Y22" s="72">
        <v>12</v>
      </c>
      <c r="Z22" s="72">
        <v>3</v>
      </c>
      <c r="AA22" s="6">
        <f>Y22/$AA$1*100</f>
        <v>41.379310344827587</v>
      </c>
      <c r="AC22" s="90" t="s">
        <v>46</v>
      </c>
      <c r="AD22" s="92"/>
      <c r="AE22" s="69">
        <f>COUNTIF(AA6:AA24,"&gt;=65")-AE21-AE20</f>
        <v>2</v>
      </c>
      <c r="AF22" s="69">
        <f>AE22/AC1*100</f>
        <v>6.8965517241379306</v>
      </c>
    </row>
    <row r="23" spans="1:32">
      <c r="A23" s="1">
        <v>18</v>
      </c>
      <c r="B23" s="1" t="s">
        <v>72</v>
      </c>
      <c r="C23" s="2">
        <v>1</v>
      </c>
      <c r="D23" s="2">
        <v>5</v>
      </c>
      <c r="E23" s="72">
        <v>1</v>
      </c>
      <c r="F23" s="72">
        <v>0</v>
      </c>
      <c r="G23" s="72">
        <v>0</v>
      </c>
      <c r="H23" s="72">
        <v>1</v>
      </c>
      <c r="I23" s="72">
        <v>1</v>
      </c>
      <c r="J23" s="72">
        <v>0</v>
      </c>
      <c r="K23" s="72">
        <v>1</v>
      </c>
      <c r="L23" s="72">
        <v>0</v>
      </c>
      <c r="M23" s="72">
        <v>0</v>
      </c>
      <c r="N23" s="72">
        <v>1</v>
      </c>
      <c r="O23" s="72">
        <v>1</v>
      </c>
      <c r="P23" s="72">
        <v>1</v>
      </c>
      <c r="Q23" s="72">
        <v>0</v>
      </c>
      <c r="R23" s="72">
        <v>2</v>
      </c>
      <c r="S23" s="72">
        <v>0</v>
      </c>
      <c r="T23" s="72">
        <v>0</v>
      </c>
      <c r="U23" s="72">
        <v>0</v>
      </c>
      <c r="V23" s="72">
        <v>1</v>
      </c>
      <c r="W23" s="72">
        <v>1</v>
      </c>
      <c r="X23" s="72">
        <v>1</v>
      </c>
      <c r="Y23" s="72">
        <v>12</v>
      </c>
      <c r="Z23" s="72">
        <v>3</v>
      </c>
      <c r="AA23" s="6">
        <f>Y23/$AA$1*100</f>
        <v>41.379310344827587</v>
      </c>
      <c r="AC23" s="90" t="s">
        <v>47</v>
      </c>
      <c r="AD23" s="92"/>
      <c r="AE23" s="69">
        <f>COUNTIF(AA6:AA24,"&gt;=50")-AE22-AE21-AE20</f>
        <v>6</v>
      </c>
      <c r="AF23" s="69">
        <f>AE23/AC1*100</f>
        <v>20.689655172413794</v>
      </c>
    </row>
    <row r="24" spans="1:32">
      <c r="A24" s="1">
        <v>19</v>
      </c>
      <c r="B24" s="1" t="s">
        <v>73</v>
      </c>
      <c r="C24" s="2">
        <v>1</v>
      </c>
      <c r="D24" s="2">
        <v>5</v>
      </c>
      <c r="E24" s="72">
        <v>1</v>
      </c>
      <c r="F24" s="72">
        <v>1</v>
      </c>
      <c r="G24" s="72">
        <v>0</v>
      </c>
      <c r="H24" s="72">
        <v>0</v>
      </c>
      <c r="I24" s="72">
        <v>1</v>
      </c>
      <c r="J24" s="72">
        <v>2</v>
      </c>
      <c r="K24" s="72">
        <v>0</v>
      </c>
      <c r="L24" s="72">
        <v>0</v>
      </c>
      <c r="M24" s="72">
        <v>0</v>
      </c>
      <c r="N24" s="72">
        <v>1</v>
      </c>
      <c r="O24" s="72">
        <v>1</v>
      </c>
      <c r="P24" s="72">
        <v>1</v>
      </c>
      <c r="Q24" s="72">
        <v>0</v>
      </c>
      <c r="R24" s="72">
        <v>2</v>
      </c>
      <c r="S24" s="72">
        <v>2</v>
      </c>
      <c r="T24" s="72">
        <v>0</v>
      </c>
      <c r="U24" s="72">
        <v>1</v>
      </c>
      <c r="V24" s="72">
        <v>1</v>
      </c>
      <c r="W24" s="72">
        <v>1</v>
      </c>
      <c r="X24" s="72">
        <v>1</v>
      </c>
      <c r="Y24" s="72">
        <v>16</v>
      </c>
      <c r="Z24" s="72">
        <v>3</v>
      </c>
      <c r="AA24" s="6">
        <f>Y24/$AA$1*100</f>
        <v>55.172413793103445</v>
      </c>
      <c r="AC24" s="90" t="s">
        <v>48</v>
      </c>
      <c r="AD24" s="92"/>
      <c r="AE24" s="69">
        <f>COUNTIF(AA6:AA24,"&lt;50")</f>
        <v>11</v>
      </c>
      <c r="AF24" s="69">
        <f>AE24/AC1*100</f>
        <v>37.931034482758619</v>
      </c>
    </row>
    <row r="25" spans="1:32">
      <c r="A25" s="1"/>
      <c r="B25" s="1"/>
      <c r="C25" s="2"/>
      <c r="D25" s="2"/>
      <c r="E25" s="7">
        <f>AVERAGE(E6:E24)/E1*100</f>
        <v>94.73684210526315</v>
      </c>
      <c r="F25" s="7">
        <f>AVERAGE(F6:F24)/F1*100</f>
        <v>13.888888888888889</v>
      </c>
      <c r="G25" s="7">
        <f>AVERAGE(G6:G24)/G1*100</f>
        <v>10.714285714285714</v>
      </c>
      <c r="H25" s="7">
        <f>AVERAGE(H6:H24)/H1*100</f>
        <v>78.94736842105263</v>
      </c>
      <c r="I25" s="7">
        <f>AVERAGE(I6:I24)/I1*100</f>
        <v>64.705882352941174</v>
      </c>
      <c r="J25" s="7">
        <f>AVERAGE(J6:J24)/J1*100</f>
        <v>81.578947368421055</v>
      </c>
      <c r="K25" s="7">
        <f>AVERAGE(K6:K24)/K1*100</f>
        <v>55.555555555555557</v>
      </c>
      <c r="L25" s="7">
        <f>AVERAGE(L6:L24)/L1*100</f>
        <v>37.5</v>
      </c>
      <c r="M25" s="7">
        <f>AVERAGE(M6:M24)/M1*100</f>
        <v>15.384615384615385</v>
      </c>
      <c r="N25" s="7">
        <f>AVERAGE(N6:N24)/N1*100</f>
        <v>100</v>
      </c>
      <c r="O25" s="7">
        <f>AVERAGE(O6:O24)/O1*100</f>
        <v>55.26315789473685</v>
      </c>
      <c r="P25" s="7">
        <f>AVERAGE(P6:P24)/P1*100</f>
        <v>52.631578947368418</v>
      </c>
      <c r="Q25" s="7">
        <f>AVERAGE(Q6:Q24)/Q1*100</f>
        <v>20</v>
      </c>
      <c r="R25" s="7">
        <f>AVERAGE(R6:R24)/R1*100</f>
        <v>100</v>
      </c>
      <c r="S25" s="7">
        <f>AVERAGE(S6:S24)/S1*100</f>
        <v>56.25</v>
      </c>
      <c r="T25" s="7">
        <f>AVERAGE(T6:T24)/T1*100</f>
        <v>32.352941176470587</v>
      </c>
      <c r="U25" s="7">
        <f>AVERAGE(U6:U24)/U1*100</f>
        <v>42.857142857142854</v>
      </c>
      <c r="V25" s="7">
        <f>AVERAGE(V6:V24)/V1*100</f>
        <v>93.333333333333329</v>
      </c>
      <c r="W25" s="7">
        <f>AVERAGE(W6:W24)/W1*100</f>
        <v>39.285714285714285</v>
      </c>
      <c r="X25" s="7">
        <f>AVERAGE(X6:X24)/X1*100</f>
        <v>80</v>
      </c>
      <c r="Y25" s="35">
        <f>AVERAGE(Y6:Y24)</f>
        <v>14.157894736842104</v>
      </c>
      <c r="Z25" s="35">
        <f>AVERAGE(Z6:Z24)</f>
        <v>3.1578947368421053</v>
      </c>
      <c r="AA25" s="35">
        <f>AVERAGE(AA6:AA24)</f>
        <v>48.820326678765866</v>
      </c>
      <c r="AC25" s="28"/>
      <c r="AD25" s="28"/>
      <c r="AE25" s="28"/>
    </row>
    <row r="26" spans="1:32" s="28" customFormat="1">
      <c r="C26" s="36"/>
      <c r="D26" s="36"/>
      <c r="Y26" s="37"/>
      <c r="Z26" s="36"/>
      <c r="AC26"/>
      <c r="AD26"/>
      <c r="AE26"/>
    </row>
    <row r="27" spans="1:32" ht="322.5" customHeight="1">
      <c r="E27" s="70" t="str">
        <f>'2'!B3</f>
        <v xml:space="preserve">1.1.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F27" s="70" t="str">
        <f>'2'!B4</f>
        <v>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G27" s="70" t="str">
        <f>'2'!B5</f>
        <v xml:space="preserve">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H27" s="70" t="str">
        <f>'2'!B6</f>
        <v>2.1.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I27" s="70" t="str">
        <f>'2'!B7</f>
        <v>2.2.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J27" s="70" t="str">
        <f>'2'!B8</f>
        <v xml:space="preserve">3.1.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v>
      </c>
      <c r="K27" s="70" t="str">
        <f>'2'!B9</f>
        <v xml:space="preserve">3.2.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v>
      </c>
      <c r="L27" s="70" t="str">
        <f>'2'!B10</f>
        <v xml:space="preserve">4.1.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M27" s="70" t="str">
        <f>'2'!B11</f>
        <v xml:space="preserve">4.2.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N27" s="70" t="str">
        <f>'2'!B12</f>
        <v xml:space="preserve">4.3.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O27" s="70" t="str">
        <f>'2'!B13</f>
        <v xml:space="preserve">5. Организм. Классификация организмов. Принципы классификации. Одноклеточные и многоклеточные организмы.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  </v>
      </c>
      <c r="P27" s="70" t="str">
        <f>'2'!B14</f>
        <v xml:space="preserve">6.1.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v>
      </c>
      <c r="Q27" s="70" t="str">
        <f>'2'!B15</f>
        <v xml:space="preserve">6.2.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v>
      </c>
      <c r="R27" s="70" t="str">
        <f>'2'!B16</f>
        <v>7.1.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S27" s="70" t="str">
        <f>'2'!B17</f>
        <v>7.2.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T27" s="70" t="str">
        <f>'2'!B18</f>
        <v xml:space="preserve">8. Организмы и среда обитания.  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  </v>
      </c>
      <c r="U27" s="70" t="str">
        <f>'2'!B19</f>
        <v xml:space="preserve">9. Соблюдение правил поведения в окружающей среде. Бережное отношение к природе. Охрана биологических объектов.  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  </v>
      </c>
      <c r="V27" s="70" t="str">
        <f>'2'!B20</f>
        <v xml:space="preserve">10K1.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W27" s="70" t="str">
        <f>'2'!B21</f>
        <v xml:space="preserve">10K2.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X27" s="70" t="str">
        <f>'2'!B22</f>
        <v xml:space="preserve">10K3.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9" spans="3:4">
      <c r="C39"/>
      <c r="D39"/>
    </row>
    <row r="40" spans="3:4">
      <c r="C40"/>
      <c r="D40"/>
    </row>
    <row r="42" spans="3:4">
      <c r="C42"/>
      <c r="D42"/>
    </row>
    <row r="43" spans="3:4">
      <c r="C43"/>
      <c r="D43"/>
    </row>
    <row r="44" spans="3:4">
      <c r="C44"/>
      <c r="D44"/>
    </row>
  </sheetData>
  <mergeCells count="25">
    <mergeCell ref="AC19:AD19"/>
    <mergeCell ref="AC20:AD20"/>
    <mergeCell ref="AC22:AD22"/>
    <mergeCell ref="AC23:AD23"/>
    <mergeCell ref="AC24:AD24"/>
    <mergeCell ref="AC21:AD21"/>
    <mergeCell ref="AC12:AD12"/>
    <mergeCell ref="BB1:BC1"/>
    <mergeCell ref="BB2:BC2"/>
    <mergeCell ref="BB3:BC3"/>
    <mergeCell ref="BB4:BC4"/>
    <mergeCell ref="BB5:BC5"/>
    <mergeCell ref="AC13:AD13"/>
    <mergeCell ref="AC14:AD14"/>
    <mergeCell ref="AC15:AD15"/>
    <mergeCell ref="AC16:AD16"/>
    <mergeCell ref="AC17:AD17"/>
    <mergeCell ref="Z3:Z5"/>
    <mergeCell ref="AA3:AA5"/>
    <mergeCell ref="A3:A5"/>
    <mergeCell ref="B3:B5"/>
    <mergeCell ref="C3:C5"/>
    <mergeCell ref="D3:D5"/>
    <mergeCell ref="E3:X3"/>
    <mergeCell ref="Y3:Y5"/>
  </mergeCells>
  <conditionalFormatting sqref="Z6:Z24">
    <cfRule type="cellIs" dxfId="11" priority="7" operator="equal">
      <formula>3</formula>
    </cfRule>
    <cfRule type="cellIs" dxfId="10" priority="8" operator="equal">
      <formula>4</formula>
    </cfRule>
    <cfRule type="cellIs" dxfId="9" priority="9" operator="equal">
      <formula>2</formula>
    </cfRule>
    <cfRule type="cellIs" dxfId="8" priority="10" operator="equal">
      <formula>5</formula>
    </cfRule>
  </conditionalFormatting>
  <conditionalFormatting sqref="E25:X25">
    <cfRule type="cellIs" dxfId="7" priority="5" operator="lessThan">
      <formula>50</formula>
    </cfRule>
    <cfRule type="cellIs" dxfId="6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7"/>
  <sheetViews>
    <sheetView tabSelected="1" topLeftCell="K5" zoomScale="70" zoomScaleNormal="70" workbookViewId="0">
      <selection activeCell="Y22" sqref="Y22:AD22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4" width="6.7109375" customWidth="1"/>
    <col min="25" max="25" width="7.5703125" style="29" customWidth="1"/>
    <col min="26" max="26" width="8.7109375" style="3" bestFit="1" customWidth="1"/>
    <col min="29" max="53" width="7.28515625" customWidth="1"/>
  </cols>
  <sheetData>
    <row r="1" spans="1:55">
      <c r="D1" s="30" t="s">
        <v>35</v>
      </c>
      <c r="E1" s="4">
        <f>'1'!E1</f>
        <v>1</v>
      </c>
      <c r="F1" s="4">
        <f>'1'!F1</f>
        <v>2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1</v>
      </c>
      <c r="O1" s="4">
        <f>'1'!O1</f>
        <v>2</v>
      </c>
      <c r="P1" s="4">
        <f>'1'!P1</f>
        <v>1</v>
      </c>
      <c r="Q1" s="4">
        <f>'1'!Q1</f>
        <v>1</v>
      </c>
      <c r="R1" s="4">
        <f>'1'!R1</f>
        <v>2</v>
      </c>
      <c r="S1" s="4">
        <f>'1'!S1</f>
        <v>3</v>
      </c>
      <c r="T1" s="4">
        <f>'1'!T1</f>
        <v>2</v>
      </c>
      <c r="U1" s="4">
        <f>'1'!U1</f>
        <v>2</v>
      </c>
      <c r="V1" s="4">
        <f>'1'!V1</f>
        <v>1</v>
      </c>
      <c r="W1" s="4">
        <f>'1'!W1</f>
        <v>2</v>
      </c>
      <c r="X1" s="4">
        <f>'1'!X1</f>
        <v>1</v>
      </c>
      <c r="AA1" s="5">
        <v>29</v>
      </c>
      <c r="AC1" s="71">
        <v>29</v>
      </c>
      <c r="BB1" s="90" t="s">
        <v>10</v>
      </c>
      <c r="BC1" s="91"/>
    </row>
    <row r="2" spans="1:55">
      <c r="AC2" s="2">
        <f>COUNTIF(E6:E27,E1)</f>
        <v>22</v>
      </c>
      <c r="AD2" s="2">
        <f>COUNTIF(F6:F27,F1)</f>
        <v>3</v>
      </c>
      <c r="AE2" s="2">
        <f>COUNTIF(G6:G27,G1)</f>
        <v>0</v>
      </c>
      <c r="AF2" s="2">
        <f>COUNTIF(H6:H27,H1)</f>
        <v>22</v>
      </c>
      <c r="AG2" s="2">
        <f>COUNTIF(I6:I27,I1)</f>
        <v>7</v>
      </c>
      <c r="AH2" s="2">
        <f>COUNTIF(J6:J27,J1)</f>
        <v>22</v>
      </c>
      <c r="AI2" s="2">
        <f>COUNTIF(K6:K27,K1)</f>
        <v>21</v>
      </c>
      <c r="AJ2" s="2">
        <f>COUNTIF(L6:L27,L1)</f>
        <v>22</v>
      </c>
      <c r="AK2" s="2">
        <f>COUNTIF(M6:M27,M1)</f>
        <v>0</v>
      </c>
      <c r="AL2" s="2">
        <f>COUNTIF(N6:N27,N1)</f>
        <v>5</v>
      </c>
      <c r="AM2" s="2">
        <f>COUNTIF(O6:O27,O1)</f>
        <v>13</v>
      </c>
      <c r="AN2" s="2">
        <f>COUNTIF(P6:P27,P1)</f>
        <v>22</v>
      </c>
      <c r="AO2" s="2">
        <f>COUNTIF(Q6:Q27,Q1)</f>
        <v>18</v>
      </c>
      <c r="AP2" s="2">
        <f>COUNTIF(R6:R27,R1)</f>
        <v>6</v>
      </c>
      <c r="AQ2" s="2">
        <f>COUNTIF(S6:S27,S1)</f>
        <v>0</v>
      </c>
      <c r="AR2" s="2">
        <f>COUNTIF(T6:T27,T1)</f>
        <v>1</v>
      </c>
      <c r="AS2" s="2">
        <f>COUNTIF(U6:U27,U1)</f>
        <v>1</v>
      </c>
      <c r="AT2" s="2">
        <f>COUNTIF(V6:V27,V1)</f>
        <v>21</v>
      </c>
      <c r="AU2" s="2">
        <f>COUNTIF(W6:W27,W1)</f>
        <v>0</v>
      </c>
      <c r="AV2" s="2">
        <f>COUNTIF(X6:X27,X1)</f>
        <v>3</v>
      </c>
      <c r="AW2" s="2" t="e">
        <f>COUNTIF(#REF!,#REF!)</f>
        <v>#REF!</v>
      </c>
      <c r="AX2" s="2" t="e">
        <f>COUNTIF(#REF!,#REF!)</f>
        <v>#REF!</v>
      </c>
      <c r="AY2" s="2" t="e">
        <f>COUNTIF(#REF!,#REF!)</f>
        <v>#REF!</v>
      </c>
      <c r="AZ2" s="2" t="e">
        <f>COUNTIF(#REF!,#REF!)</f>
        <v>#REF!</v>
      </c>
      <c r="BA2" s="2" t="e">
        <f>COUNTIF(#REF!,#REF!)</f>
        <v>#REF!</v>
      </c>
      <c r="BB2" s="90" t="s">
        <v>11</v>
      </c>
      <c r="BC2" s="91"/>
    </row>
    <row r="3" spans="1:55">
      <c r="A3" s="73" t="s">
        <v>0</v>
      </c>
      <c r="B3" s="73" t="s">
        <v>1</v>
      </c>
      <c r="C3" s="73" t="s">
        <v>3</v>
      </c>
      <c r="D3" s="73" t="s">
        <v>36</v>
      </c>
      <c r="E3" s="76" t="s">
        <v>6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9" t="s">
        <v>4</v>
      </c>
      <c r="Z3" s="79" t="s">
        <v>5</v>
      </c>
      <c r="AA3" s="73" t="s">
        <v>7</v>
      </c>
      <c r="AC3" s="2">
        <f t="shared" ref="AC3:BA3" si="0">$AC$1-AC2-AC5-AC4</f>
        <v>7</v>
      </c>
      <c r="AD3" s="2">
        <f t="shared" si="0"/>
        <v>20</v>
      </c>
      <c r="AE3" s="2">
        <f t="shared" si="0"/>
        <v>23</v>
      </c>
      <c r="AF3" s="2">
        <f t="shared" si="0"/>
        <v>7</v>
      </c>
      <c r="AG3" s="2">
        <f t="shared" si="0"/>
        <v>9</v>
      </c>
      <c r="AH3" s="2">
        <f t="shared" si="0"/>
        <v>7</v>
      </c>
      <c r="AI3" s="2">
        <f t="shared" si="0"/>
        <v>7</v>
      </c>
      <c r="AJ3" s="2">
        <f t="shared" si="0"/>
        <v>7</v>
      </c>
      <c r="AK3" s="2">
        <f t="shared" si="0"/>
        <v>8</v>
      </c>
      <c r="AL3" s="2">
        <f t="shared" si="0"/>
        <v>13</v>
      </c>
      <c r="AM3" s="2">
        <f t="shared" si="0"/>
        <v>9</v>
      </c>
      <c r="AN3" s="2">
        <f t="shared" si="0"/>
        <v>7</v>
      </c>
      <c r="AO3" s="2">
        <f t="shared" si="0"/>
        <v>8</v>
      </c>
      <c r="AP3" s="2">
        <f t="shared" si="0"/>
        <v>12</v>
      </c>
      <c r="AQ3" s="2">
        <f t="shared" si="0"/>
        <v>17</v>
      </c>
      <c r="AR3" s="2">
        <f t="shared" si="0"/>
        <v>15</v>
      </c>
      <c r="AS3" s="2">
        <f t="shared" si="0"/>
        <v>28</v>
      </c>
      <c r="AT3" s="2">
        <f t="shared" si="0"/>
        <v>8</v>
      </c>
      <c r="AU3" s="2">
        <f t="shared" si="0"/>
        <v>29</v>
      </c>
      <c r="AV3" s="2">
        <f t="shared" si="0"/>
        <v>26</v>
      </c>
      <c r="AW3" s="2" t="e">
        <f t="shared" si="0"/>
        <v>#REF!</v>
      </c>
      <c r="AX3" s="2" t="e">
        <f t="shared" si="0"/>
        <v>#REF!</v>
      </c>
      <c r="AY3" s="2" t="e">
        <f t="shared" si="0"/>
        <v>#REF!</v>
      </c>
      <c r="AZ3" s="2" t="e">
        <f t="shared" si="0"/>
        <v>#REF!</v>
      </c>
      <c r="BA3" s="2" t="e">
        <f t="shared" si="0"/>
        <v>#REF!</v>
      </c>
      <c r="BB3" s="90" t="s">
        <v>12</v>
      </c>
      <c r="BC3" s="91"/>
    </row>
    <row r="4" spans="1:55">
      <c r="A4" s="74"/>
      <c r="B4" s="74"/>
      <c r="C4" s="74"/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80"/>
      <c r="Z4" s="80"/>
      <c r="AA4" s="74"/>
      <c r="AC4" s="2">
        <f>COUNTIF(E6:E27,"=N  ")</f>
        <v>0</v>
      </c>
      <c r="AD4" s="2">
        <f>COUNTIF(F6:F27,"=N  ")</f>
        <v>0</v>
      </c>
      <c r="AE4" s="2">
        <f>COUNTIF(G6:G27,"=N  ")</f>
        <v>0</v>
      </c>
      <c r="AF4" s="2">
        <f>COUNTIF(H6:H27,"=N  ")</f>
        <v>0</v>
      </c>
      <c r="AG4" s="2">
        <f>COUNTIF(I6:I27,"=N  ")</f>
        <v>0</v>
      </c>
      <c r="AH4" s="2">
        <f>COUNTIF(J6:J27,"=N  ")</f>
        <v>0</v>
      </c>
      <c r="AI4" s="2">
        <f>COUNTIF(K6:K27,"=N  ")</f>
        <v>0</v>
      </c>
      <c r="AJ4" s="2">
        <f>COUNTIF(L6:L27,"=N  ")</f>
        <v>0</v>
      </c>
      <c r="AK4" s="2">
        <f>COUNTIF(M6:M27,"=N  ")</f>
        <v>0</v>
      </c>
      <c r="AL4" s="2">
        <f>COUNTIF(N6:N27,"=N  ")</f>
        <v>0</v>
      </c>
      <c r="AM4" s="2">
        <f>COUNTIF(O6:O27,"=N  ")</f>
        <v>0</v>
      </c>
      <c r="AN4" s="2">
        <f>COUNTIF(P6:P27,"=N  ")</f>
        <v>0</v>
      </c>
      <c r="AO4" s="2">
        <f>COUNTIF(Q6:Q27,"=N  ")</f>
        <v>0</v>
      </c>
      <c r="AP4" s="2">
        <f>COUNTIF(R6:R27,"=N  ")</f>
        <v>0</v>
      </c>
      <c r="AQ4" s="2">
        <f>COUNTIF(S6:S27,"=N  ")</f>
        <v>0</v>
      </c>
      <c r="AR4" s="2">
        <f>COUNTIF(T6:T27,"=N  ")</f>
        <v>0</v>
      </c>
      <c r="AS4" s="2">
        <f>COUNTIF(U6:U27,"=N  ")</f>
        <v>0</v>
      </c>
      <c r="AT4" s="2">
        <f>COUNTIF(V6:V27,"=N  ")</f>
        <v>0</v>
      </c>
      <c r="AU4" s="2">
        <f>COUNTIF(W6:W27,"=N  ")</f>
        <v>0</v>
      </c>
      <c r="AV4" s="2">
        <f>COUNTIF(X6:X27,"=N  ")</f>
        <v>0</v>
      </c>
      <c r="AW4" s="2" t="e">
        <f>COUNTIF(#REF!,"=N  ")</f>
        <v>#REF!</v>
      </c>
      <c r="AX4" s="2" t="e">
        <f>COUNTIF(#REF!,"=N  ")</f>
        <v>#REF!</v>
      </c>
      <c r="AY4" s="2" t="e">
        <f>COUNTIF(#REF!,"=N  ")</f>
        <v>#REF!</v>
      </c>
      <c r="AZ4" s="2" t="e">
        <f>COUNTIF(#REF!,"=N  ")</f>
        <v>#REF!</v>
      </c>
      <c r="BA4" s="2" t="e">
        <f>COUNTIF(#REF!,"=N  ")</f>
        <v>#REF!</v>
      </c>
      <c r="BB4" s="90" t="s">
        <v>9</v>
      </c>
      <c r="BC4" s="91"/>
    </row>
    <row r="5" spans="1:55">
      <c r="A5" s="75"/>
      <c r="B5" s="75"/>
      <c r="C5" s="75"/>
      <c r="D5" s="75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81"/>
      <c r="Z5" s="81"/>
      <c r="AA5" s="75"/>
      <c r="AC5" s="2">
        <f>COUNTIF(E6:E27,"=0")</f>
        <v>0</v>
      </c>
      <c r="AD5" s="2">
        <f>COUNTIF(F6:F27,"=0")</f>
        <v>6</v>
      </c>
      <c r="AE5" s="2">
        <f>COUNTIF(G6:G27,"=0")</f>
        <v>6</v>
      </c>
      <c r="AF5" s="2">
        <f>COUNTIF(H6:H27,"=0")</f>
        <v>0</v>
      </c>
      <c r="AG5" s="2">
        <f>COUNTIF(I6:I27,"=0")</f>
        <v>13</v>
      </c>
      <c r="AH5" s="2">
        <f>COUNTIF(J6:J27,"=0")</f>
        <v>0</v>
      </c>
      <c r="AI5" s="2">
        <f>COUNTIF(K6:K27,"=0")</f>
        <v>1</v>
      </c>
      <c r="AJ5" s="2">
        <f>COUNTIF(L6:L27,"=0")</f>
        <v>0</v>
      </c>
      <c r="AK5" s="2">
        <f>COUNTIF(M6:M27,"=0")</f>
        <v>21</v>
      </c>
      <c r="AL5" s="2">
        <f>COUNTIF(N6:N27,"=0")</f>
        <v>11</v>
      </c>
      <c r="AM5" s="2">
        <f>COUNTIF(O6:O27,"=0")</f>
        <v>7</v>
      </c>
      <c r="AN5" s="2">
        <f>COUNTIF(P6:P27,"=0")</f>
        <v>0</v>
      </c>
      <c r="AO5" s="2">
        <f>COUNTIF(Q6:Q27,"=0")</f>
        <v>3</v>
      </c>
      <c r="AP5" s="2">
        <f>COUNTIF(R6:R27,"=0")</f>
        <v>11</v>
      </c>
      <c r="AQ5" s="2">
        <f>COUNTIF(S6:S27,"=0")</f>
        <v>12</v>
      </c>
      <c r="AR5" s="2">
        <f>COUNTIF(T6:T27,"=0")</f>
        <v>13</v>
      </c>
      <c r="AS5" s="2">
        <f>COUNTIF(U6:U27,"=0")</f>
        <v>0</v>
      </c>
      <c r="AT5" s="2">
        <f>COUNTIF(V6:V27,"=0")</f>
        <v>0</v>
      </c>
      <c r="AU5" s="2">
        <f>COUNTIF(W6:W27,"=0")</f>
        <v>0</v>
      </c>
      <c r="AV5" s="2">
        <f>COUNTIF(X6:X27,"=0")</f>
        <v>0</v>
      </c>
      <c r="AW5" s="2" t="e">
        <f>COUNTIF(#REF!,"=0")</f>
        <v>#REF!</v>
      </c>
      <c r="AX5" s="2" t="e">
        <f>COUNTIF(#REF!,"=0")</f>
        <v>#REF!</v>
      </c>
      <c r="AY5" s="2" t="e">
        <f>COUNTIF(#REF!,"=0")</f>
        <v>#REF!</v>
      </c>
      <c r="AZ5" s="2" t="e">
        <f>COUNTIF(#REF!,"=0")</f>
        <v>#REF!</v>
      </c>
      <c r="BA5" s="2" t="e">
        <f>COUNTIF(#REF!,"=0")</f>
        <v>#REF!</v>
      </c>
      <c r="BB5" s="90" t="s">
        <v>8</v>
      </c>
      <c r="BC5" s="91"/>
    </row>
    <row r="6" spans="1:55">
      <c r="A6" s="1">
        <v>1</v>
      </c>
      <c r="B6" s="1" t="s">
        <v>74</v>
      </c>
      <c r="C6" s="2">
        <v>1</v>
      </c>
      <c r="D6" s="2">
        <v>5</v>
      </c>
      <c r="E6" s="72">
        <v>1</v>
      </c>
      <c r="F6" s="72">
        <v>1</v>
      </c>
      <c r="G6" s="72">
        <v>0</v>
      </c>
      <c r="H6" s="72">
        <v>1</v>
      </c>
      <c r="I6" s="72">
        <v>0</v>
      </c>
      <c r="J6" s="72">
        <v>2</v>
      </c>
      <c r="K6" s="72">
        <v>1</v>
      </c>
      <c r="L6" s="72">
        <v>1</v>
      </c>
      <c r="M6" s="72">
        <v>0</v>
      </c>
      <c r="N6" s="72" t="s">
        <v>56</v>
      </c>
      <c r="O6" s="72">
        <v>2</v>
      </c>
      <c r="P6" s="72">
        <v>1</v>
      </c>
      <c r="Q6" s="72">
        <v>1</v>
      </c>
      <c r="R6" s="72">
        <v>0</v>
      </c>
      <c r="S6" s="72">
        <v>0</v>
      </c>
      <c r="T6" s="72" t="s">
        <v>56</v>
      </c>
      <c r="U6" s="72">
        <v>1</v>
      </c>
      <c r="V6" s="72">
        <v>1</v>
      </c>
      <c r="W6" s="72">
        <v>1</v>
      </c>
      <c r="X6" s="72" t="s">
        <v>56</v>
      </c>
      <c r="Y6" s="72">
        <v>14</v>
      </c>
      <c r="Z6" s="72">
        <v>3</v>
      </c>
      <c r="AA6" s="6">
        <f>Y6/$AA$1*100</f>
        <v>48.275862068965516</v>
      </c>
    </row>
    <row r="7" spans="1:55">
      <c r="A7" s="1">
        <v>2</v>
      </c>
      <c r="B7" s="1" t="s">
        <v>75</v>
      </c>
      <c r="C7" s="2">
        <v>2</v>
      </c>
      <c r="D7" s="2">
        <v>5</v>
      </c>
      <c r="E7" s="72">
        <v>1</v>
      </c>
      <c r="F7" s="72">
        <v>0</v>
      </c>
      <c r="G7" s="72">
        <v>0</v>
      </c>
      <c r="H7" s="72">
        <v>1</v>
      </c>
      <c r="I7" s="72">
        <v>0</v>
      </c>
      <c r="J7" s="72">
        <v>2</v>
      </c>
      <c r="K7" s="72">
        <v>1</v>
      </c>
      <c r="L7" s="72">
        <v>1</v>
      </c>
      <c r="M7" s="72">
        <v>0</v>
      </c>
      <c r="N7" s="72">
        <v>1</v>
      </c>
      <c r="O7" s="72">
        <v>0</v>
      </c>
      <c r="P7" s="72">
        <v>1</v>
      </c>
      <c r="Q7" s="72">
        <v>0</v>
      </c>
      <c r="R7" s="72">
        <v>2</v>
      </c>
      <c r="S7" s="72" t="s">
        <v>56</v>
      </c>
      <c r="T7" s="72">
        <v>2</v>
      </c>
      <c r="U7" s="72" t="s">
        <v>56</v>
      </c>
      <c r="V7" s="72" t="s">
        <v>56</v>
      </c>
      <c r="W7" s="72" t="s">
        <v>56</v>
      </c>
      <c r="X7" s="72" t="s">
        <v>56</v>
      </c>
      <c r="Y7" s="72">
        <v>12</v>
      </c>
      <c r="Z7" s="72">
        <v>3</v>
      </c>
      <c r="AA7" s="6">
        <f>Y7/$AA$1*100</f>
        <v>41.379310344827587</v>
      </c>
      <c r="AC7" s="65" t="s">
        <v>13</v>
      </c>
      <c r="AD7" s="14">
        <f>COUNTIF(Z6:Z27,"=2")</f>
        <v>0</v>
      </c>
      <c r="AE7" s="15">
        <f>AD7/$AC$1*100</f>
        <v>0</v>
      </c>
    </row>
    <row r="8" spans="1:55">
      <c r="A8" s="1">
        <v>3</v>
      </c>
      <c r="B8" s="1" t="s">
        <v>76</v>
      </c>
      <c r="C8" s="2">
        <v>1</v>
      </c>
      <c r="D8" s="2">
        <v>5</v>
      </c>
      <c r="E8" s="72">
        <v>1</v>
      </c>
      <c r="F8" s="72">
        <v>0</v>
      </c>
      <c r="G8" s="72">
        <v>0</v>
      </c>
      <c r="H8" s="72">
        <v>1</v>
      </c>
      <c r="I8" s="72">
        <v>0</v>
      </c>
      <c r="J8" s="72">
        <v>2</v>
      </c>
      <c r="K8" s="72">
        <v>1</v>
      </c>
      <c r="L8" s="72">
        <v>1</v>
      </c>
      <c r="M8" s="72" t="s">
        <v>56</v>
      </c>
      <c r="N8" s="72">
        <v>0</v>
      </c>
      <c r="O8" s="72">
        <v>1</v>
      </c>
      <c r="P8" s="72">
        <v>1</v>
      </c>
      <c r="Q8" s="72" t="s">
        <v>56</v>
      </c>
      <c r="R8" s="72">
        <v>2</v>
      </c>
      <c r="S8" s="72" t="s">
        <v>56</v>
      </c>
      <c r="T8" s="72" t="s">
        <v>56</v>
      </c>
      <c r="U8" s="72">
        <v>1</v>
      </c>
      <c r="V8" s="72">
        <v>1</v>
      </c>
      <c r="W8" s="72" t="s">
        <v>56</v>
      </c>
      <c r="X8" s="72" t="s">
        <v>56</v>
      </c>
      <c r="Y8" s="72">
        <v>12</v>
      </c>
      <c r="Z8" s="72">
        <v>3</v>
      </c>
      <c r="AA8" s="6">
        <f>Y8/$AA$1*100</f>
        <v>41.379310344827587</v>
      </c>
      <c r="AC8" s="66" t="s">
        <v>14</v>
      </c>
      <c r="AD8" s="8">
        <f>COUNTIF(Z6:Z27,"=3")</f>
        <v>16</v>
      </c>
      <c r="AE8" s="13">
        <f>AD8/$AC$1*100</f>
        <v>55.172413793103445</v>
      </c>
    </row>
    <row r="9" spans="1:55">
      <c r="A9" s="1">
        <v>4</v>
      </c>
      <c r="B9" s="1" t="s">
        <v>77</v>
      </c>
      <c r="C9" s="2">
        <v>1</v>
      </c>
      <c r="D9" s="2">
        <v>5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2</v>
      </c>
      <c r="K9" s="72">
        <v>1</v>
      </c>
      <c r="L9" s="72">
        <v>1</v>
      </c>
      <c r="M9" s="72">
        <v>0</v>
      </c>
      <c r="N9" s="72">
        <v>0</v>
      </c>
      <c r="O9" s="72">
        <v>2</v>
      </c>
      <c r="P9" s="72">
        <v>1</v>
      </c>
      <c r="Q9" s="72">
        <v>1</v>
      </c>
      <c r="R9" s="72">
        <v>2</v>
      </c>
      <c r="S9" s="72">
        <v>0</v>
      </c>
      <c r="T9" s="72">
        <v>0</v>
      </c>
      <c r="U9" s="72">
        <v>1</v>
      </c>
      <c r="V9" s="72">
        <v>1</v>
      </c>
      <c r="W9" s="72">
        <v>1</v>
      </c>
      <c r="X9" s="72" t="s">
        <v>56</v>
      </c>
      <c r="Y9" s="72">
        <v>18</v>
      </c>
      <c r="Z9" s="72">
        <v>4</v>
      </c>
      <c r="AA9" s="6">
        <f>Y9/$AA$1*100</f>
        <v>62.068965517241381</v>
      </c>
      <c r="AC9" s="67" t="s">
        <v>15</v>
      </c>
      <c r="AD9" s="11">
        <f>COUNTIF(Z6:Z27,"=4")</f>
        <v>6</v>
      </c>
      <c r="AE9" s="12">
        <f>AD9/$AC$1*100</f>
        <v>20.689655172413794</v>
      </c>
    </row>
    <row r="10" spans="1:55">
      <c r="A10" s="1">
        <v>5</v>
      </c>
      <c r="B10" s="1" t="s">
        <v>78</v>
      </c>
      <c r="C10" s="2">
        <v>2</v>
      </c>
      <c r="D10" s="2">
        <v>5</v>
      </c>
      <c r="E10" s="72">
        <v>1</v>
      </c>
      <c r="F10" s="72">
        <v>0</v>
      </c>
      <c r="G10" s="72">
        <v>1</v>
      </c>
      <c r="H10" s="72">
        <v>1</v>
      </c>
      <c r="I10" s="72">
        <v>0</v>
      </c>
      <c r="J10" s="72">
        <v>2</v>
      </c>
      <c r="K10" s="72">
        <v>1</v>
      </c>
      <c r="L10" s="72">
        <v>1</v>
      </c>
      <c r="M10" s="72">
        <v>0</v>
      </c>
      <c r="N10" s="72">
        <v>1</v>
      </c>
      <c r="O10" s="72">
        <v>1</v>
      </c>
      <c r="P10" s="72">
        <v>1</v>
      </c>
      <c r="Q10" s="72">
        <v>1</v>
      </c>
      <c r="R10" s="72">
        <v>1</v>
      </c>
      <c r="S10" s="72" t="s">
        <v>56</v>
      </c>
      <c r="T10" s="72">
        <v>1</v>
      </c>
      <c r="U10" s="72">
        <v>1</v>
      </c>
      <c r="V10" s="72">
        <v>1</v>
      </c>
      <c r="W10" s="72">
        <v>1</v>
      </c>
      <c r="X10" s="72" t="s">
        <v>56</v>
      </c>
      <c r="Y10" s="72">
        <v>16</v>
      </c>
      <c r="Z10" s="72">
        <v>3</v>
      </c>
      <c r="AA10" s="6">
        <f>Y10/$AA$1*100</f>
        <v>55.172413793103445</v>
      </c>
      <c r="AC10" s="68" t="s">
        <v>16</v>
      </c>
      <c r="AD10" s="9">
        <f>COUNTIF(Z6:Z27,"=5")</f>
        <v>0</v>
      </c>
      <c r="AE10" s="10">
        <f>AD10/$AC$1*100</f>
        <v>0</v>
      </c>
    </row>
    <row r="11" spans="1:55">
      <c r="A11" s="1">
        <v>6</v>
      </c>
      <c r="B11" s="1" t="s">
        <v>79</v>
      </c>
      <c r="C11" s="2">
        <v>1</v>
      </c>
      <c r="D11" s="2">
        <v>5</v>
      </c>
      <c r="E11" s="72">
        <v>1</v>
      </c>
      <c r="F11" s="72">
        <v>1</v>
      </c>
      <c r="G11" s="72">
        <v>1</v>
      </c>
      <c r="H11" s="72">
        <v>1</v>
      </c>
      <c r="I11" s="72">
        <v>0</v>
      </c>
      <c r="J11" s="72">
        <v>2</v>
      </c>
      <c r="K11" s="72">
        <v>1</v>
      </c>
      <c r="L11" s="72">
        <v>1</v>
      </c>
      <c r="M11" s="72">
        <v>0</v>
      </c>
      <c r="N11" s="72" t="s">
        <v>56</v>
      </c>
      <c r="O11" s="72">
        <v>2</v>
      </c>
      <c r="P11" s="72">
        <v>1</v>
      </c>
      <c r="Q11" s="72">
        <v>0</v>
      </c>
      <c r="R11" s="72">
        <v>0</v>
      </c>
      <c r="S11" s="72">
        <v>0</v>
      </c>
      <c r="T11" s="72">
        <v>1</v>
      </c>
      <c r="U11" s="72">
        <v>1</v>
      </c>
      <c r="V11" s="72">
        <v>1</v>
      </c>
      <c r="W11" s="72">
        <v>1</v>
      </c>
      <c r="X11" s="72" t="s">
        <v>56</v>
      </c>
      <c r="Y11" s="72">
        <v>15</v>
      </c>
      <c r="Z11" s="72">
        <v>3</v>
      </c>
      <c r="AA11" s="6">
        <f>Y11/$AA$1*100</f>
        <v>51.724137931034484</v>
      </c>
    </row>
    <row r="12" spans="1:55">
      <c r="A12" s="1">
        <v>7</v>
      </c>
      <c r="B12" s="1" t="s">
        <v>80</v>
      </c>
      <c r="C12" s="2">
        <v>2</v>
      </c>
      <c r="D12" s="2">
        <v>5</v>
      </c>
      <c r="E12" s="72">
        <v>1</v>
      </c>
      <c r="F12" s="72">
        <v>0</v>
      </c>
      <c r="G12" s="72">
        <v>1</v>
      </c>
      <c r="H12" s="72">
        <v>1</v>
      </c>
      <c r="I12" s="72">
        <v>0</v>
      </c>
      <c r="J12" s="72">
        <v>2</v>
      </c>
      <c r="K12" s="72">
        <v>0</v>
      </c>
      <c r="L12" s="72">
        <v>1</v>
      </c>
      <c r="M12" s="72">
        <v>0</v>
      </c>
      <c r="N12" s="72">
        <v>0</v>
      </c>
      <c r="O12" s="72">
        <v>2</v>
      </c>
      <c r="P12" s="72">
        <v>1</v>
      </c>
      <c r="Q12" s="72">
        <v>1</v>
      </c>
      <c r="R12" s="72">
        <v>0</v>
      </c>
      <c r="S12" s="72">
        <v>0</v>
      </c>
      <c r="T12" s="72">
        <v>0</v>
      </c>
      <c r="U12" s="72">
        <v>1</v>
      </c>
      <c r="V12" s="72">
        <v>1</v>
      </c>
      <c r="W12" s="72">
        <v>1</v>
      </c>
      <c r="X12" s="72" t="s">
        <v>56</v>
      </c>
      <c r="Y12" s="72">
        <v>13</v>
      </c>
      <c r="Z12" s="72">
        <v>3</v>
      </c>
      <c r="AA12" s="6">
        <f>Y12/$AA$1*100</f>
        <v>44.827586206896555</v>
      </c>
      <c r="AC12" s="85" t="s">
        <v>52</v>
      </c>
      <c r="AD12" s="85"/>
      <c r="AE12" s="64">
        <f>COUNTIF(AA6:AA27,100)</f>
        <v>0</v>
      </c>
    </row>
    <row r="13" spans="1:55">
      <c r="A13" s="1">
        <v>8</v>
      </c>
      <c r="B13" s="1" t="s">
        <v>81</v>
      </c>
      <c r="C13" s="2">
        <v>2</v>
      </c>
      <c r="D13" s="2">
        <v>5</v>
      </c>
      <c r="E13" s="72">
        <v>1</v>
      </c>
      <c r="F13" s="72">
        <v>0</v>
      </c>
      <c r="G13" s="72">
        <v>1</v>
      </c>
      <c r="H13" s="72">
        <v>1</v>
      </c>
      <c r="I13" s="72" t="s">
        <v>56</v>
      </c>
      <c r="J13" s="72">
        <v>2</v>
      </c>
      <c r="K13" s="72">
        <v>1</v>
      </c>
      <c r="L13" s="72">
        <v>1</v>
      </c>
      <c r="M13" s="72">
        <v>0</v>
      </c>
      <c r="N13" s="72" t="s">
        <v>56</v>
      </c>
      <c r="O13" s="72">
        <v>2</v>
      </c>
      <c r="P13" s="72">
        <v>1</v>
      </c>
      <c r="Q13" s="72">
        <v>1</v>
      </c>
      <c r="R13" s="72" t="s">
        <v>56</v>
      </c>
      <c r="S13" s="72" t="s">
        <v>56</v>
      </c>
      <c r="T13" s="72">
        <v>1</v>
      </c>
      <c r="U13" s="72">
        <v>2</v>
      </c>
      <c r="V13" s="72">
        <v>1</v>
      </c>
      <c r="W13" s="72">
        <v>1</v>
      </c>
      <c r="X13" s="72" t="s">
        <v>56</v>
      </c>
      <c r="Y13" s="72">
        <v>16</v>
      </c>
      <c r="Z13" s="72">
        <v>3</v>
      </c>
      <c r="AA13" s="6">
        <f>Y13/$AA$1*100</f>
        <v>55.172413793103445</v>
      </c>
      <c r="AC13" s="86" t="s">
        <v>17</v>
      </c>
      <c r="AD13" s="87"/>
      <c r="AE13" s="7">
        <f>SUM(AD8:AD10)/$AC$1*100</f>
        <v>75.862068965517238</v>
      </c>
    </row>
    <row r="14" spans="1:55">
      <c r="A14" s="1">
        <v>9</v>
      </c>
      <c r="B14" s="1" t="s">
        <v>82</v>
      </c>
      <c r="C14" s="2">
        <v>1</v>
      </c>
      <c r="D14" s="2">
        <v>5</v>
      </c>
      <c r="E14" s="72">
        <v>1</v>
      </c>
      <c r="F14" s="72">
        <v>1</v>
      </c>
      <c r="G14" s="72">
        <v>1</v>
      </c>
      <c r="H14" s="72">
        <v>1</v>
      </c>
      <c r="I14" s="72">
        <v>0</v>
      </c>
      <c r="J14" s="72">
        <v>2</v>
      </c>
      <c r="K14" s="72">
        <v>1</v>
      </c>
      <c r="L14" s="72">
        <v>1</v>
      </c>
      <c r="M14" s="72">
        <v>0</v>
      </c>
      <c r="N14" s="72">
        <v>0</v>
      </c>
      <c r="O14" s="72">
        <v>0</v>
      </c>
      <c r="P14" s="72">
        <v>1</v>
      </c>
      <c r="Q14" s="72">
        <v>1</v>
      </c>
      <c r="R14" s="72">
        <v>2</v>
      </c>
      <c r="S14" s="72" t="s">
        <v>56</v>
      </c>
      <c r="T14" s="72">
        <v>0</v>
      </c>
      <c r="U14" s="72">
        <v>1</v>
      </c>
      <c r="V14" s="72">
        <v>1</v>
      </c>
      <c r="W14" s="72">
        <v>1</v>
      </c>
      <c r="X14" s="72" t="s">
        <v>56</v>
      </c>
      <c r="Y14" s="72">
        <v>15</v>
      </c>
      <c r="Z14" s="72">
        <v>3</v>
      </c>
      <c r="AA14" s="6">
        <f>Y14/$AA$1*100</f>
        <v>51.724137931034484</v>
      </c>
      <c r="AC14" s="86" t="s">
        <v>31</v>
      </c>
      <c r="AD14" s="87"/>
      <c r="AE14" s="7">
        <f>SUM(AD9:AD10)/$AC$1*100</f>
        <v>20.689655172413794</v>
      </c>
    </row>
    <row r="15" spans="1:55">
      <c r="A15" s="1">
        <v>10</v>
      </c>
      <c r="B15" s="1" t="s">
        <v>83</v>
      </c>
      <c r="C15" s="2">
        <v>2</v>
      </c>
      <c r="D15" s="2">
        <v>5</v>
      </c>
      <c r="E15" s="72">
        <v>1</v>
      </c>
      <c r="F15" s="72">
        <v>1</v>
      </c>
      <c r="G15" s="72">
        <v>1</v>
      </c>
      <c r="H15" s="72">
        <v>1</v>
      </c>
      <c r="I15" s="72">
        <v>0</v>
      </c>
      <c r="J15" s="72">
        <v>2</v>
      </c>
      <c r="K15" s="72">
        <v>1</v>
      </c>
      <c r="L15" s="72">
        <v>1</v>
      </c>
      <c r="M15" s="72">
        <v>0</v>
      </c>
      <c r="N15" s="72">
        <v>0</v>
      </c>
      <c r="O15" s="72">
        <v>2</v>
      </c>
      <c r="P15" s="72">
        <v>1</v>
      </c>
      <c r="Q15" s="72">
        <v>1</v>
      </c>
      <c r="R15" s="72">
        <v>0</v>
      </c>
      <c r="S15" s="72">
        <v>0</v>
      </c>
      <c r="T15" s="72">
        <v>0</v>
      </c>
      <c r="U15" s="72">
        <v>1</v>
      </c>
      <c r="V15" s="72">
        <v>1</v>
      </c>
      <c r="W15" s="72">
        <v>1</v>
      </c>
      <c r="X15" s="72" t="s">
        <v>56</v>
      </c>
      <c r="Y15" s="72">
        <v>15</v>
      </c>
      <c r="Z15" s="72">
        <v>3</v>
      </c>
      <c r="AA15" s="6">
        <f>Y15/$AA$1*100</f>
        <v>51.724137931034484</v>
      </c>
      <c r="AC15" s="86" t="s">
        <v>28</v>
      </c>
      <c r="AD15" s="87"/>
      <c r="AE15" s="7">
        <f>AVERAGE(Y6:Y27)</f>
        <v>15.318181818181818</v>
      </c>
    </row>
    <row r="16" spans="1:55">
      <c r="A16" s="1">
        <v>11</v>
      </c>
      <c r="B16" s="1" t="s">
        <v>84</v>
      </c>
      <c r="C16" s="2">
        <v>1</v>
      </c>
      <c r="D16" s="2">
        <v>5</v>
      </c>
      <c r="E16" s="72">
        <v>1</v>
      </c>
      <c r="F16" s="72">
        <v>1</v>
      </c>
      <c r="G16" s="72">
        <v>1</v>
      </c>
      <c r="H16" s="72">
        <v>1</v>
      </c>
      <c r="I16" s="72">
        <v>0</v>
      </c>
      <c r="J16" s="72">
        <v>2</v>
      </c>
      <c r="K16" s="72">
        <v>1</v>
      </c>
      <c r="L16" s="72">
        <v>1</v>
      </c>
      <c r="M16" s="72">
        <v>0</v>
      </c>
      <c r="N16" s="72">
        <v>0</v>
      </c>
      <c r="O16" s="72">
        <v>2</v>
      </c>
      <c r="P16" s="72">
        <v>1</v>
      </c>
      <c r="Q16" s="72">
        <v>1</v>
      </c>
      <c r="R16" s="72">
        <v>0</v>
      </c>
      <c r="S16" s="72">
        <v>0</v>
      </c>
      <c r="T16" s="72">
        <v>0</v>
      </c>
      <c r="U16" s="72">
        <v>1</v>
      </c>
      <c r="V16" s="72">
        <v>1</v>
      </c>
      <c r="W16" s="72">
        <v>1</v>
      </c>
      <c r="X16" s="72" t="s">
        <v>56</v>
      </c>
      <c r="Y16" s="72">
        <v>15</v>
      </c>
      <c r="Z16" s="72">
        <v>3</v>
      </c>
      <c r="AA16" s="6">
        <f>Y16/$AA$1*100</f>
        <v>51.724137931034484</v>
      </c>
      <c r="AC16" s="86" t="s">
        <v>18</v>
      </c>
      <c r="AD16" s="87"/>
      <c r="AE16" s="7">
        <f>AVERAGE(Z6:Z27)</f>
        <v>3.2727272727272729</v>
      </c>
    </row>
    <row r="17" spans="1:32">
      <c r="A17" s="1">
        <v>12</v>
      </c>
      <c r="B17" s="1" t="s">
        <v>85</v>
      </c>
      <c r="C17" s="2">
        <v>2</v>
      </c>
      <c r="D17" s="2">
        <v>5</v>
      </c>
      <c r="E17" s="72">
        <v>1</v>
      </c>
      <c r="F17" s="72">
        <v>2</v>
      </c>
      <c r="G17" s="72">
        <v>1</v>
      </c>
      <c r="H17" s="72">
        <v>1</v>
      </c>
      <c r="I17" s="72">
        <v>1</v>
      </c>
      <c r="J17" s="72">
        <v>2</v>
      </c>
      <c r="K17" s="72">
        <v>1</v>
      </c>
      <c r="L17" s="72">
        <v>1</v>
      </c>
      <c r="M17" s="72">
        <v>0</v>
      </c>
      <c r="N17" s="72">
        <v>0</v>
      </c>
      <c r="O17" s="72">
        <v>2</v>
      </c>
      <c r="P17" s="72">
        <v>1</v>
      </c>
      <c r="Q17" s="72">
        <v>1</v>
      </c>
      <c r="R17" s="72">
        <v>2</v>
      </c>
      <c r="S17" s="72">
        <v>1</v>
      </c>
      <c r="T17" s="72">
        <v>0</v>
      </c>
      <c r="U17" s="72">
        <v>1</v>
      </c>
      <c r="V17" s="72">
        <v>1</v>
      </c>
      <c r="W17" s="72">
        <v>1</v>
      </c>
      <c r="X17" s="72" t="s">
        <v>56</v>
      </c>
      <c r="Y17" s="72">
        <v>20</v>
      </c>
      <c r="Z17" s="72">
        <v>4</v>
      </c>
      <c r="AA17" s="6">
        <f>Y17/$AA$1*100</f>
        <v>68.965517241379317</v>
      </c>
      <c r="AC17" s="86" t="s">
        <v>53</v>
      </c>
      <c r="AD17" s="87"/>
      <c r="AE17" s="7">
        <f>AVERAGE(AA6:AA27)</f>
        <v>52.821316614420056</v>
      </c>
    </row>
    <row r="18" spans="1:32">
      <c r="A18" s="1">
        <v>13</v>
      </c>
      <c r="B18" s="1" t="s">
        <v>86</v>
      </c>
      <c r="C18" s="2">
        <v>1</v>
      </c>
      <c r="D18" s="2">
        <v>5</v>
      </c>
      <c r="E18" s="72">
        <v>1</v>
      </c>
      <c r="F18" s="72">
        <v>1</v>
      </c>
      <c r="G18" s="72">
        <v>1</v>
      </c>
      <c r="H18" s="72">
        <v>1</v>
      </c>
      <c r="I18" s="72">
        <v>0</v>
      </c>
      <c r="J18" s="72">
        <v>2</v>
      </c>
      <c r="K18" s="72">
        <v>1</v>
      </c>
      <c r="L18" s="72">
        <v>1</v>
      </c>
      <c r="M18" s="72">
        <v>0</v>
      </c>
      <c r="N18" s="72" t="s">
        <v>56</v>
      </c>
      <c r="O18" s="72">
        <v>0</v>
      </c>
      <c r="P18" s="72">
        <v>1</v>
      </c>
      <c r="Q18" s="72">
        <v>1</v>
      </c>
      <c r="R18" s="72">
        <v>0</v>
      </c>
      <c r="S18" s="72" t="s">
        <v>56</v>
      </c>
      <c r="T18" s="72">
        <v>1</v>
      </c>
      <c r="U18" s="72">
        <v>1</v>
      </c>
      <c r="V18" s="72">
        <v>1</v>
      </c>
      <c r="W18" s="72">
        <v>1</v>
      </c>
      <c r="X18" s="72" t="s">
        <v>56</v>
      </c>
      <c r="Y18" s="72">
        <v>14</v>
      </c>
      <c r="Z18" s="72">
        <v>3</v>
      </c>
      <c r="AA18" s="6">
        <f>Y18/$AA$1*100</f>
        <v>48.275862068965516</v>
      </c>
    </row>
    <row r="19" spans="1:32">
      <c r="A19" s="1">
        <v>14</v>
      </c>
      <c r="B19" s="1" t="s">
        <v>87</v>
      </c>
      <c r="C19" s="2">
        <v>1</v>
      </c>
      <c r="D19" s="2">
        <v>5</v>
      </c>
      <c r="E19" s="72">
        <v>1</v>
      </c>
      <c r="F19" s="72" t="s">
        <v>56</v>
      </c>
      <c r="G19" s="72" t="s">
        <v>56</v>
      </c>
      <c r="H19" s="72">
        <v>1</v>
      </c>
      <c r="I19" s="72" t="s">
        <v>56</v>
      </c>
      <c r="J19" s="72">
        <v>2</v>
      </c>
      <c r="K19" s="72">
        <v>1</v>
      </c>
      <c r="L19" s="72">
        <v>1</v>
      </c>
      <c r="M19" s="72">
        <v>0</v>
      </c>
      <c r="N19" s="72">
        <v>1</v>
      </c>
      <c r="O19" s="72">
        <v>0</v>
      </c>
      <c r="P19" s="72">
        <v>1</v>
      </c>
      <c r="Q19" s="72">
        <v>1</v>
      </c>
      <c r="R19" s="72">
        <v>0</v>
      </c>
      <c r="S19" s="72">
        <v>0</v>
      </c>
      <c r="T19" s="72">
        <v>1</v>
      </c>
      <c r="U19" s="72">
        <v>1</v>
      </c>
      <c r="V19" s="72">
        <v>1</v>
      </c>
      <c r="W19" s="72">
        <v>1</v>
      </c>
      <c r="X19" s="72" t="s">
        <v>56</v>
      </c>
      <c r="Y19" s="72">
        <v>13</v>
      </c>
      <c r="Z19" s="72">
        <v>3</v>
      </c>
      <c r="AA19" s="6">
        <f>Y19/$AA$1*100</f>
        <v>44.827586206896555</v>
      </c>
      <c r="AC19" s="82" t="s">
        <v>51</v>
      </c>
      <c r="AD19" s="83"/>
      <c r="AE19" s="63" t="s">
        <v>50</v>
      </c>
      <c r="AF19" s="63" t="s">
        <v>49</v>
      </c>
    </row>
    <row r="20" spans="1:32">
      <c r="A20" s="1">
        <v>15</v>
      </c>
      <c r="B20" s="1" t="s">
        <v>88</v>
      </c>
      <c r="C20" s="2">
        <v>2</v>
      </c>
      <c r="D20" s="2">
        <v>5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2</v>
      </c>
      <c r="K20" s="72">
        <v>1</v>
      </c>
      <c r="L20" s="72">
        <v>1</v>
      </c>
      <c r="M20" s="72">
        <v>0</v>
      </c>
      <c r="N20" s="72">
        <v>0</v>
      </c>
      <c r="O20" s="72">
        <v>2</v>
      </c>
      <c r="P20" s="72">
        <v>1</v>
      </c>
      <c r="Q20" s="72">
        <v>1</v>
      </c>
      <c r="R20" s="72">
        <v>2</v>
      </c>
      <c r="S20" s="72">
        <v>0</v>
      </c>
      <c r="T20" s="72">
        <v>0</v>
      </c>
      <c r="U20" s="72">
        <v>1</v>
      </c>
      <c r="V20" s="72">
        <v>1</v>
      </c>
      <c r="W20" s="72">
        <v>1</v>
      </c>
      <c r="X20" s="72">
        <v>1</v>
      </c>
      <c r="Y20" s="72">
        <v>19</v>
      </c>
      <c r="Z20" s="72">
        <v>4</v>
      </c>
      <c r="AA20" s="6">
        <f>Y20/$AA$1*100</f>
        <v>65.517241379310349</v>
      </c>
      <c r="AC20" s="90" t="s">
        <v>44</v>
      </c>
      <c r="AD20" s="92"/>
      <c r="AE20" s="69">
        <f>COUNTIF(AA6:AA27,"&gt;=85")</f>
        <v>0</v>
      </c>
      <c r="AF20" s="69">
        <f>AE20/AC1*100</f>
        <v>0</v>
      </c>
    </row>
    <row r="21" spans="1:32">
      <c r="A21" s="1">
        <v>16</v>
      </c>
      <c r="B21" s="1" t="s">
        <v>89</v>
      </c>
      <c r="C21" s="2">
        <v>1</v>
      </c>
      <c r="D21" s="2">
        <v>5</v>
      </c>
      <c r="E21" s="72">
        <v>1</v>
      </c>
      <c r="F21" s="72">
        <v>2</v>
      </c>
      <c r="G21" s="72">
        <v>1</v>
      </c>
      <c r="H21" s="72">
        <v>1</v>
      </c>
      <c r="I21" s="72">
        <v>1</v>
      </c>
      <c r="J21" s="72">
        <v>2</v>
      </c>
      <c r="K21" s="72">
        <v>1</v>
      </c>
      <c r="L21" s="72">
        <v>1</v>
      </c>
      <c r="M21" s="72">
        <v>0</v>
      </c>
      <c r="N21" s="72">
        <v>0</v>
      </c>
      <c r="O21" s="72">
        <v>2</v>
      </c>
      <c r="P21" s="72">
        <v>1</v>
      </c>
      <c r="Q21" s="72">
        <v>1</v>
      </c>
      <c r="R21" s="72">
        <v>1</v>
      </c>
      <c r="S21" s="72">
        <v>0</v>
      </c>
      <c r="T21" s="72">
        <v>0</v>
      </c>
      <c r="U21" s="72">
        <v>1</v>
      </c>
      <c r="V21" s="72">
        <v>1</v>
      </c>
      <c r="W21" s="72">
        <v>1</v>
      </c>
      <c r="X21" s="72" t="s">
        <v>56</v>
      </c>
      <c r="Y21" s="72">
        <v>18</v>
      </c>
      <c r="Z21" s="72">
        <v>4</v>
      </c>
      <c r="AA21" s="6">
        <f>Y21/$AA$1*100</f>
        <v>62.068965517241381</v>
      </c>
      <c r="AC21" s="90" t="s">
        <v>45</v>
      </c>
      <c r="AD21" s="91"/>
      <c r="AE21" s="69">
        <f>COUNTIF(AA6:AA27,"&gt;=75")-AE20</f>
        <v>0</v>
      </c>
      <c r="AF21" s="69">
        <f>AE21/AC1*100</f>
        <v>0</v>
      </c>
    </row>
    <row r="22" spans="1:32">
      <c r="A22" s="1">
        <v>17</v>
      </c>
      <c r="B22" s="1" t="s">
        <v>90</v>
      </c>
      <c r="C22" s="2">
        <v>1</v>
      </c>
      <c r="D22" s="2">
        <v>5</v>
      </c>
      <c r="E22" s="72">
        <v>1</v>
      </c>
      <c r="F22" s="72">
        <v>1</v>
      </c>
      <c r="G22" s="72">
        <v>0</v>
      </c>
      <c r="H22" s="72">
        <v>1</v>
      </c>
      <c r="I22" s="72">
        <v>0</v>
      </c>
      <c r="J22" s="72">
        <v>2</v>
      </c>
      <c r="K22" s="72">
        <v>1</v>
      </c>
      <c r="L22" s="72">
        <v>1</v>
      </c>
      <c r="M22" s="72">
        <v>0</v>
      </c>
      <c r="N22" s="72" t="s">
        <v>56</v>
      </c>
      <c r="O22" s="72">
        <v>2</v>
      </c>
      <c r="P22" s="72">
        <v>1</v>
      </c>
      <c r="Q22" s="72">
        <v>0</v>
      </c>
      <c r="R22" s="72">
        <v>0</v>
      </c>
      <c r="S22" s="72" t="s">
        <v>56</v>
      </c>
      <c r="T22" s="72">
        <v>0</v>
      </c>
      <c r="U22" s="72">
        <v>1</v>
      </c>
      <c r="V22" s="72">
        <v>1</v>
      </c>
      <c r="W22" s="72">
        <v>1</v>
      </c>
      <c r="X22" s="72" t="s">
        <v>56</v>
      </c>
      <c r="Y22" s="72">
        <v>13</v>
      </c>
      <c r="Z22" s="72">
        <v>3</v>
      </c>
      <c r="AA22" s="6">
        <f>Y22/$AA$1*100</f>
        <v>44.827586206896555</v>
      </c>
      <c r="AC22" s="90" t="s">
        <v>46</v>
      </c>
      <c r="AD22" s="92"/>
      <c r="AE22" s="69">
        <f>COUNTIF(AA6:AA27,"&gt;=65")-AE21-AE20</f>
        <v>2</v>
      </c>
      <c r="AF22" s="69">
        <f>AE22/AC1*100</f>
        <v>6.8965517241379306</v>
      </c>
    </row>
    <row r="23" spans="1:32">
      <c r="A23" s="1">
        <v>18</v>
      </c>
      <c r="B23" s="1" t="s">
        <v>91</v>
      </c>
      <c r="C23" s="2">
        <v>1</v>
      </c>
      <c r="D23" s="2">
        <v>5</v>
      </c>
      <c r="E23" s="72">
        <v>1</v>
      </c>
      <c r="F23" s="72">
        <v>0</v>
      </c>
      <c r="G23" s="72">
        <v>0</v>
      </c>
      <c r="H23" s="72">
        <v>1</v>
      </c>
      <c r="I23" s="72">
        <v>0</v>
      </c>
      <c r="J23" s="72">
        <v>2</v>
      </c>
      <c r="K23" s="72">
        <v>1</v>
      </c>
      <c r="L23" s="72">
        <v>1</v>
      </c>
      <c r="M23" s="72">
        <v>0</v>
      </c>
      <c r="N23" s="72">
        <v>1</v>
      </c>
      <c r="O23" s="72">
        <v>0</v>
      </c>
      <c r="P23" s="72">
        <v>1</v>
      </c>
      <c r="Q23" s="72">
        <v>1</v>
      </c>
      <c r="R23" s="72">
        <v>0</v>
      </c>
      <c r="S23" s="72">
        <v>0</v>
      </c>
      <c r="T23" s="72">
        <v>0</v>
      </c>
      <c r="U23" s="72">
        <v>1</v>
      </c>
      <c r="V23" s="72">
        <v>1</v>
      </c>
      <c r="W23" s="72">
        <v>1</v>
      </c>
      <c r="X23" s="72" t="s">
        <v>56</v>
      </c>
      <c r="Y23" s="72">
        <v>12</v>
      </c>
      <c r="Z23" s="72">
        <v>3</v>
      </c>
      <c r="AA23" s="6">
        <f>Y23/$AA$1*100</f>
        <v>41.379310344827587</v>
      </c>
      <c r="AC23" s="90" t="s">
        <v>47</v>
      </c>
      <c r="AD23" s="92"/>
      <c r="AE23" s="69">
        <f>COUNTIF(AA6:AA27,"&gt;=50")-AE22-AE21-AE20</f>
        <v>11</v>
      </c>
      <c r="AF23" s="69">
        <f>AE23/AC1*100</f>
        <v>37.931034482758619</v>
      </c>
    </row>
    <row r="24" spans="1:32">
      <c r="A24" s="1">
        <v>19</v>
      </c>
      <c r="B24" s="1" t="s">
        <v>92</v>
      </c>
      <c r="C24" s="2">
        <v>1</v>
      </c>
      <c r="D24" s="2">
        <v>5</v>
      </c>
      <c r="E24" s="72">
        <v>1</v>
      </c>
      <c r="F24" s="72">
        <v>1</v>
      </c>
      <c r="G24" s="72">
        <v>0</v>
      </c>
      <c r="H24" s="72">
        <v>1</v>
      </c>
      <c r="I24" s="72">
        <v>0</v>
      </c>
      <c r="J24" s="72">
        <v>2</v>
      </c>
      <c r="K24" s="72">
        <v>1</v>
      </c>
      <c r="L24" s="72">
        <v>1</v>
      </c>
      <c r="M24" s="72">
        <v>0</v>
      </c>
      <c r="N24" s="72">
        <v>0</v>
      </c>
      <c r="O24" s="72">
        <v>0</v>
      </c>
      <c r="P24" s="72">
        <v>1</v>
      </c>
      <c r="Q24" s="72">
        <v>1</v>
      </c>
      <c r="R24" s="72">
        <v>1</v>
      </c>
      <c r="S24" s="72">
        <v>0</v>
      </c>
      <c r="T24" s="72">
        <v>1</v>
      </c>
      <c r="U24" s="72">
        <v>1</v>
      </c>
      <c r="V24" s="72">
        <v>1</v>
      </c>
      <c r="W24" s="72">
        <v>1</v>
      </c>
      <c r="X24" s="72" t="s">
        <v>56</v>
      </c>
      <c r="Y24" s="72">
        <v>14</v>
      </c>
      <c r="Z24" s="72">
        <v>3</v>
      </c>
      <c r="AA24" s="6">
        <f>Y24/$AA$1*100</f>
        <v>48.275862068965516</v>
      </c>
      <c r="AC24" s="90" t="s">
        <v>48</v>
      </c>
      <c r="AD24" s="92"/>
      <c r="AE24" s="69">
        <f>COUNTIF(AA6:AA27,"&lt;50")</f>
        <v>9</v>
      </c>
      <c r="AF24" s="69">
        <f>AE24/AC1*100</f>
        <v>31.03448275862069</v>
      </c>
    </row>
    <row r="25" spans="1:32">
      <c r="A25" s="1">
        <v>20</v>
      </c>
      <c r="B25" s="1" t="s">
        <v>93</v>
      </c>
      <c r="C25" s="2">
        <v>2</v>
      </c>
      <c r="D25" s="2">
        <v>5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J25" s="72">
        <v>2</v>
      </c>
      <c r="K25" s="72">
        <v>1</v>
      </c>
      <c r="L25" s="72">
        <v>1</v>
      </c>
      <c r="M25" s="72">
        <v>0</v>
      </c>
      <c r="N25" s="72" t="s">
        <v>56</v>
      </c>
      <c r="O25" s="72">
        <v>2</v>
      </c>
      <c r="P25" s="72">
        <v>1</v>
      </c>
      <c r="Q25" s="72">
        <v>1</v>
      </c>
      <c r="R25" s="72">
        <v>1</v>
      </c>
      <c r="S25" s="72">
        <v>0</v>
      </c>
      <c r="T25" s="72">
        <v>0</v>
      </c>
      <c r="U25" s="72">
        <v>1</v>
      </c>
      <c r="V25" s="72">
        <v>1</v>
      </c>
      <c r="W25" s="72">
        <v>1</v>
      </c>
      <c r="X25" s="72" t="s">
        <v>56</v>
      </c>
      <c r="Y25" s="72">
        <v>17</v>
      </c>
      <c r="Z25" s="72">
        <v>3</v>
      </c>
      <c r="AA25" s="6">
        <f>Y25/$AA$1*100</f>
        <v>58.620689655172406</v>
      </c>
    </row>
    <row r="26" spans="1:32">
      <c r="A26" s="1">
        <v>21</v>
      </c>
      <c r="B26" s="1" t="s">
        <v>94</v>
      </c>
      <c r="C26" s="2">
        <v>1</v>
      </c>
      <c r="D26" s="2">
        <v>5</v>
      </c>
      <c r="E26" s="72">
        <v>1</v>
      </c>
      <c r="F26" s="72">
        <v>1</v>
      </c>
      <c r="G26" s="72">
        <v>1</v>
      </c>
      <c r="H26" s="72">
        <v>1</v>
      </c>
      <c r="I26" s="72">
        <v>1</v>
      </c>
      <c r="J26" s="72">
        <v>2</v>
      </c>
      <c r="K26" s="72">
        <v>1</v>
      </c>
      <c r="L26" s="72">
        <v>1</v>
      </c>
      <c r="M26" s="72">
        <v>0</v>
      </c>
      <c r="N26" s="72">
        <v>0</v>
      </c>
      <c r="O26" s="72">
        <v>2</v>
      </c>
      <c r="P26" s="72">
        <v>1</v>
      </c>
      <c r="Q26" s="72">
        <v>1</v>
      </c>
      <c r="R26" s="72">
        <v>0</v>
      </c>
      <c r="S26" s="72">
        <v>1</v>
      </c>
      <c r="T26" s="72">
        <v>0</v>
      </c>
      <c r="U26" s="72">
        <v>1</v>
      </c>
      <c r="V26" s="72">
        <v>1</v>
      </c>
      <c r="W26" s="72">
        <v>1</v>
      </c>
      <c r="X26" s="72">
        <v>1</v>
      </c>
      <c r="Y26" s="72">
        <v>18</v>
      </c>
      <c r="Z26" s="72">
        <v>4</v>
      </c>
      <c r="AA26" s="6">
        <f>Y26/$AA$1*100</f>
        <v>62.068965517241381</v>
      </c>
    </row>
    <row r="27" spans="1:32">
      <c r="A27" s="1">
        <v>22</v>
      </c>
      <c r="B27" s="1" t="s">
        <v>95</v>
      </c>
      <c r="C27" s="2">
        <v>2</v>
      </c>
      <c r="D27" s="2">
        <v>5</v>
      </c>
      <c r="E27" s="72">
        <v>1</v>
      </c>
      <c r="F27" s="72">
        <v>2</v>
      </c>
      <c r="G27" s="72">
        <v>1</v>
      </c>
      <c r="H27" s="72">
        <v>1</v>
      </c>
      <c r="I27" s="72">
        <v>1</v>
      </c>
      <c r="J27" s="72">
        <v>2</v>
      </c>
      <c r="K27" s="72">
        <v>1</v>
      </c>
      <c r="L27" s="72">
        <v>1</v>
      </c>
      <c r="M27" s="72">
        <v>0</v>
      </c>
      <c r="N27" s="72">
        <v>1</v>
      </c>
      <c r="O27" s="72">
        <v>0</v>
      </c>
      <c r="P27" s="72">
        <v>1</v>
      </c>
      <c r="Q27" s="72">
        <v>1</v>
      </c>
      <c r="R27" s="72">
        <v>0</v>
      </c>
      <c r="S27" s="72">
        <v>1</v>
      </c>
      <c r="T27" s="72">
        <v>0</v>
      </c>
      <c r="U27" s="72">
        <v>1</v>
      </c>
      <c r="V27" s="72">
        <v>1</v>
      </c>
      <c r="W27" s="72">
        <v>1</v>
      </c>
      <c r="X27" s="72">
        <v>1</v>
      </c>
      <c r="Y27" s="72">
        <v>18</v>
      </c>
      <c r="Z27" s="72">
        <v>4</v>
      </c>
      <c r="AA27" s="6">
        <f>Y27/$AA$1*100</f>
        <v>62.068965517241381</v>
      </c>
    </row>
    <row r="28" spans="1:32">
      <c r="A28" s="1"/>
      <c r="B28" s="1"/>
      <c r="C28" s="2"/>
      <c r="D28" s="2"/>
      <c r="E28" s="7">
        <f>AVERAGE(E6:E27)/E1*100</f>
        <v>100</v>
      </c>
      <c r="F28" s="7">
        <f>AVERAGE(F6:F27)/F1*100</f>
        <v>42.857142857142854</v>
      </c>
      <c r="G28" s="7">
        <f>AVERAGE(G6:G27)/G1*100</f>
        <v>35.714285714285715</v>
      </c>
      <c r="H28" s="7">
        <f>AVERAGE(H6:H27)/H1*100</f>
        <v>100</v>
      </c>
      <c r="I28" s="7">
        <f>AVERAGE(I6:I27)/I1*100</f>
        <v>35</v>
      </c>
      <c r="J28" s="7">
        <f>AVERAGE(J6:J27)/J1*100</f>
        <v>100</v>
      </c>
      <c r="K28" s="7">
        <f>AVERAGE(K6:K27)/K1*100</f>
        <v>95.454545454545453</v>
      </c>
      <c r="L28" s="7">
        <f>AVERAGE(L6:L27)/L1*100</f>
        <v>100</v>
      </c>
      <c r="M28" s="7">
        <f>AVERAGE(M6:M27)/M1*100</f>
        <v>0</v>
      </c>
      <c r="N28" s="7">
        <f>AVERAGE(N6:N27)/N1*100</f>
        <v>31.25</v>
      </c>
      <c r="O28" s="7">
        <f>AVERAGE(O6:O27)/O1*100</f>
        <v>63.636363636363633</v>
      </c>
      <c r="P28" s="7">
        <f>AVERAGE(P6:P27)/P1*100</f>
        <v>100</v>
      </c>
      <c r="Q28" s="7">
        <f>AVERAGE(Q6:Q27)/Q1*100</f>
        <v>85.714285714285708</v>
      </c>
      <c r="R28" s="7">
        <f>AVERAGE(R6:R27)/R1*100</f>
        <v>38.095238095238095</v>
      </c>
      <c r="S28" s="7">
        <f>AVERAGE(S6:S27)/S1*100</f>
        <v>6.666666666666667</v>
      </c>
      <c r="T28" s="7">
        <f>AVERAGE(T6:T27)/T1*100</f>
        <v>20</v>
      </c>
      <c r="U28" s="7">
        <f>AVERAGE(U6:U27)/U1*100</f>
        <v>52.380952380952387</v>
      </c>
      <c r="V28" s="7">
        <f>AVERAGE(V6:V27)/V1*100</f>
        <v>100</v>
      </c>
      <c r="W28" s="7">
        <f>AVERAGE(W6:W27)/W1*100</f>
        <v>50</v>
      </c>
      <c r="X28" s="7">
        <f>AVERAGE(X6:X27)/X1*100</f>
        <v>100</v>
      </c>
      <c r="Y28" s="35">
        <f>AVERAGE(Y6:Y27)</f>
        <v>15.318181818181818</v>
      </c>
      <c r="Z28" s="35">
        <f>AVERAGE(Z6:Z27)</f>
        <v>3.2727272727272729</v>
      </c>
      <c r="AA28" s="35">
        <f>AVERAGE(AA6:AA27)</f>
        <v>52.821316614420056</v>
      </c>
      <c r="AC28" s="28"/>
      <c r="AD28" s="28"/>
      <c r="AE28" s="28"/>
    </row>
    <row r="29" spans="1:32" s="28" customFormat="1">
      <c r="C29" s="36"/>
      <c r="D29" s="36"/>
      <c r="Y29" s="37"/>
      <c r="Z29" s="36"/>
      <c r="AC29"/>
      <c r="AD29"/>
      <c r="AE29"/>
    </row>
    <row r="30" spans="1:32" ht="322.5" customHeight="1">
      <c r="E30" s="70" t="str">
        <f>'2'!B3</f>
        <v xml:space="preserve">1.1.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F30" s="70" t="str">
        <f>'2'!B4</f>
        <v>1.2.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G30" s="70" t="str">
        <f>'2'!B5</f>
        <v xml:space="preserve">1.3.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    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  </v>
      </c>
      <c r="H30" s="70" t="str">
        <f>'2'!B6</f>
        <v>2.1.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I30" s="70" t="str">
        <f>'2'!B7</f>
        <v>2.2. Свойства живых организмов (структурированность, целостность, обмен веществ, движение, размножение, развитие, раздражимость, приспособленность, наследственность и изменчивость) их проявление у растений, животных, грибов и бактерий. Умение устанавливать причинно-следственные связи, строить логическое рассуждение, умозаключение (индуктивное, дедуктивное и по аналогии) и делать выводы</v>
      </c>
      <c r="J30" s="70" t="str">
        <f>'2'!B8</f>
        <v xml:space="preserve">3.1.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v>
      </c>
      <c r="K30" s="70" t="str">
        <f>'2'!B9</f>
        <v xml:space="preserve">3.2. Биология как наука. Методы изучения живых организмов. Роль биологии в познании окружающего мира и практической деятельности современного человека. Правила работы в кабинете биологии, с биологическими приборами и инструментами.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</v>
      </c>
      <c r="L30" s="70" t="str">
        <f>'2'!B10</f>
        <v xml:space="preserve">4.1.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M30" s="70" t="str">
        <f>'2'!B11</f>
        <v xml:space="preserve">4.2.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N30" s="70" t="str">
        <f>'2'!B12</f>
        <v xml:space="preserve">4.3. Правила работы в кабинете биологии, с биологическими приборами и инструментами.       Приобретение опыта использования методов биологической науки и проведения несложных биологических экспериментов для изучения живых организмов и человека, проведения экологического мониторинга в окружающей среде  </v>
      </c>
      <c r="O30" s="70" t="str">
        <f>'2'!B13</f>
        <v xml:space="preserve">5. Организм. Классификация организмов. Принципы классификации. Одноклеточные и многоклеточные организмы. Формирование первоначальных систематизированных представлений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овладение понятийным аппаратом биологии  </v>
      </c>
      <c r="P30" s="70" t="str">
        <f>'2'!B14</f>
        <v xml:space="preserve">6.1.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v>
      </c>
      <c r="Q30" s="70" t="str">
        <f>'2'!B15</f>
        <v xml:space="preserve">6.2. Приспособления организмов к жизни в наземно-воздушной среде. Связь биологии с другими науками (математика, география и др.). Умение создавать, применять и преобразовывать знаки и символы, модели и схемы для решения учебных и познавательных задач </v>
      </c>
      <c r="R30" s="70" t="str">
        <f>'2'!B16</f>
        <v>7.1.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S30" s="70" t="str">
        <f>'2'!B17</f>
        <v>7.2. Организм. Классификация организмов. Принципы классификации. Одноклеточные и многоклеточные организмы. Приспособления организмов к жизни в наземно-воздушной среде.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T30" s="70" t="str">
        <f>'2'!B18</f>
        <v xml:space="preserve">8. Организмы и среда обитания.  Формирование основ экологической грамотности: способности оценивать последствия деятельности человека в природе, влияние факторов риска на здоровье человека; выбирать целевые и смысловые установки в своих действиях и поступках по отношению к живой природе, здоровью своему и окружающих; осознание необходимости действий по сохранению биоразнообразия и природных местообитаний видов растений и животных  </v>
      </c>
      <c r="U30" s="70" t="str">
        <f>'2'!B19</f>
        <v xml:space="preserve">9. Соблюдение правил поведения в окружающей среде. Бережное отношение к природе. Охрана биологических объектов.  Формирование представлений о значении биологических наук в решении проблем необходимости рационального природопользования защиты здоровья людей в условиях быстрого изменения экологического качества окружающей среды  </v>
      </c>
      <c r="V30" s="70" t="str">
        <f>'2'!B20</f>
        <v xml:space="preserve">10K1.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W30" s="70" t="str">
        <f>'2'!B21</f>
        <v xml:space="preserve">10K2.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  <c r="X30" s="70" t="str">
        <f>'2'!B22</f>
        <v xml:space="preserve">10K3. Биология как наука. Методы изучения живых организмов. Роль биологии в познании окружающего мира и практической деятельности современного человека. Умение осознанно использовать речевые средства в соответствии с задачей коммуникации для выражения своих чувств, мыслей и потребностей; планирование и регуляция своей деятельности; владение устной и письменной речью, монологической контекстной речью  </v>
      </c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2" spans="3:4">
      <c r="C42"/>
      <c r="D42"/>
    </row>
    <row r="43" spans="3:4">
      <c r="C43"/>
      <c r="D43"/>
    </row>
    <row r="45" spans="3:4">
      <c r="C45"/>
      <c r="D45"/>
    </row>
    <row r="46" spans="3:4">
      <c r="C46"/>
      <c r="D46"/>
    </row>
    <row r="47" spans="3:4">
      <c r="C47"/>
      <c r="D47"/>
    </row>
  </sheetData>
  <mergeCells count="25">
    <mergeCell ref="AC14:AD14"/>
    <mergeCell ref="BB1:BC1"/>
    <mergeCell ref="BB2:BC2"/>
    <mergeCell ref="A3:A5"/>
    <mergeCell ref="B3:B5"/>
    <mergeCell ref="C3:C5"/>
    <mergeCell ref="D3:D5"/>
    <mergeCell ref="E3:X3"/>
    <mergeCell ref="Y3:Y5"/>
    <mergeCell ref="Z3:Z5"/>
    <mergeCell ref="AA3:AA5"/>
    <mergeCell ref="BB3:BC3"/>
    <mergeCell ref="BB4:BC4"/>
    <mergeCell ref="BB5:BC5"/>
    <mergeCell ref="AC12:AD12"/>
    <mergeCell ref="AC13:AD13"/>
    <mergeCell ref="AC22:AD22"/>
    <mergeCell ref="AC23:AD23"/>
    <mergeCell ref="AC24:AD24"/>
    <mergeCell ref="AC15:AD15"/>
    <mergeCell ref="AC16:AD16"/>
    <mergeCell ref="AC17:AD17"/>
    <mergeCell ref="AC19:AD19"/>
    <mergeCell ref="AC20:AD20"/>
    <mergeCell ref="AC21:AD21"/>
  </mergeCells>
  <conditionalFormatting sqref="Z6:Z27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8:X28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C7" sqref="C7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93" t="s">
        <v>2</v>
      </c>
      <c r="B1" s="95" t="s">
        <v>19</v>
      </c>
      <c r="C1" s="97" t="s">
        <v>20</v>
      </c>
      <c r="D1" s="99" t="s">
        <v>42</v>
      </c>
      <c r="E1" s="100"/>
      <c r="F1" s="100"/>
      <c r="G1" s="100"/>
      <c r="H1" s="100"/>
      <c r="I1" s="100"/>
      <c r="J1" s="100"/>
      <c r="K1" s="100"/>
      <c r="L1" s="101"/>
      <c r="M1" s="16"/>
    </row>
    <row r="2" spans="1:13" s="17" customFormat="1" ht="106.5" customHeight="1">
      <c r="A2" s="94"/>
      <c r="B2" s="96"/>
      <c r="C2" s="98"/>
      <c r="D2" s="52" t="s">
        <v>21</v>
      </c>
      <c r="E2" s="52" t="s">
        <v>22</v>
      </c>
      <c r="F2" s="52" t="s">
        <v>23</v>
      </c>
      <c r="G2" s="52" t="s">
        <v>24</v>
      </c>
      <c r="H2" s="53" t="s">
        <v>29</v>
      </c>
      <c r="I2" s="53" t="s">
        <v>30</v>
      </c>
      <c r="J2" s="58" t="s">
        <v>26</v>
      </c>
      <c r="K2" s="58" t="s">
        <v>25</v>
      </c>
      <c r="L2" s="58" t="s">
        <v>32</v>
      </c>
      <c r="M2" s="18"/>
    </row>
    <row r="3" spans="1:13" s="17" customFormat="1" ht="12.75">
      <c r="A3" s="19" t="s">
        <v>97</v>
      </c>
      <c r="B3" s="20"/>
      <c r="C3" s="21">
        <v>19</v>
      </c>
      <c r="D3" s="54">
        <f>'5А'!AD10</f>
        <v>0</v>
      </c>
      <c r="E3" s="54">
        <f>'5А'!AD9</f>
        <v>3</v>
      </c>
      <c r="F3" s="54">
        <f>'5А'!AD8</f>
        <v>16</v>
      </c>
      <c r="G3" s="54">
        <f>'5А'!AD7</f>
        <v>0</v>
      </c>
      <c r="H3" s="55">
        <f>'5А'!AE13</f>
        <v>65.517241379310349</v>
      </c>
      <c r="I3" s="55">
        <f>'5А'!AE14</f>
        <v>10.344827586206897</v>
      </c>
      <c r="J3" s="59">
        <f>'5А'!AE15</f>
        <v>14.157894736842104</v>
      </c>
      <c r="K3" s="59">
        <f>'5А'!AE16</f>
        <v>3.1578947368421053</v>
      </c>
      <c r="L3" s="59">
        <f>'5А'!AE17</f>
        <v>48.820326678765866</v>
      </c>
      <c r="M3" s="22"/>
    </row>
    <row r="4" spans="1:13" s="17" customFormat="1" ht="12.75">
      <c r="A4" s="19" t="s">
        <v>98</v>
      </c>
      <c r="B4" s="23"/>
      <c r="C4" s="21">
        <v>22</v>
      </c>
      <c r="D4" s="54">
        <f>'5Б'!AD10</f>
        <v>0</v>
      </c>
      <c r="E4" s="54">
        <f>'5Б'!AD9</f>
        <v>6</v>
      </c>
      <c r="F4" s="54">
        <f>'5Б'!AD8</f>
        <v>16</v>
      </c>
      <c r="G4" s="54">
        <f>'5Б'!AD7</f>
        <v>0</v>
      </c>
      <c r="H4" s="55">
        <f>'5А'!AE13</f>
        <v>65.517241379310349</v>
      </c>
      <c r="I4" s="55">
        <f>'5Б'!AE14</f>
        <v>20.689655172413794</v>
      </c>
      <c r="J4" s="59">
        <f>'5Б'!AE15</f>
        <v>15.318181818181818</v>
      </c>
      <c r="K4" s="59">
        <f>'5Б'!AE16</f>
        <v>3.2727272727272729</v>
      </c>
      <c r="L4" s="59">
        <f>'5Б'!AE17</f>
        <v>52.821316614420056</v>
      </c>
      <c r="M4" s="22"/>
    </row>
    <row r="5" spans="1:13" s="17" customFormat="1" ht="12.75">
      <c r="A5" s="25" t="s">
        <v>54</v>
      </c>
      <c r="B5" s="26" t="s">
        <v>27</v>
      </c>
      <c r="C5" s="24">
        <f>SUM(C3:C4)</f>
        <v>41</v>
      </c>
      <c r="D5" s="56">
        <f>SUM(D3:D4)</f>
        <v>0</v>
      </c>
      <c r="E5" s="56">
        <f>SUM(E3:E4)</f>
        <v>9</v>
      </c>
      <c r="F5" s="56">
        <f>SUM(F3:F4)</f>
        <v>32</v>
      </c>
      <c r="G5" s="56">
        <f>SUM(G3:G4)</f>
        <v>0</v>
      </c>
      <c r="H5" s="57">
        <f>'1'!AA62</f>
        <v>31.060606060606062</v>
      </c>
      <c r="I5" s="57">
        <f>'1'!AA63</f>
        <v>6.8181818181818175</v>
      </c>
      <c r="J5" s="60">
        <f>'1'!AA64</f>
        <v>14.780487804878049</v>
      </c>
      <c r="K5" s="60">
        <f>'1'!AA65</f>
        <v>3.2195121951219514</v>
      </c>
      <c r="L5" s="60">
        <f>'1'!AA66</f>
        <v>50.967199327165673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5А</vt:lpstr>
      <vt:lpstr>5Б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Пользователь</cp:lastModifiedBy>
  <dcterms:created xsi:type="dcterms:W3CDTF">2016-10-24T20:28:15Z</dcterms:created>
  <dcterms:modified xsi:type="dcterms:W3CDTF">2023-09-20T07:48:50Z</dcterms:modified>
</cp:coreProperties>
</file>