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 activeTab="1"/>
  </bookViews>
  <sheets>
    <sheet name="1" sheetId="4" r:id="rId1"/>
    <sheet name="2" sheetId="5" r:id="rId2"/>
    <sheet name="уровни" sheetId="13" r:id="rId3"/>
    <sheet name="8А" sheetId="11" r:id="rId4"/>
    <sheet name="8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'1'!$E$3:$AF$42</definedName>
    <definedName name="_xlnm.Print_Area" localSheetId="0">'1'!$A$2:$AF$60</definedName>
  </definedNames>
  <calcPr calcId="145621"/>
</workbook>
</file>

<file path=xl/calcChain.xml><?xml version="1.0" encoding="utf-8"?>
<calcChain xmlns="http://schemas.openxmlformats.org/spreadsheetml/2006/main">
  <c r="C4" i="6" l="1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AE25" i="18"/>
  <c r="AD25" i="18"/>
  <c r="AJ16" i="18"/>
  <c r="K4" i="6" s="1"/>
  <c r="AJ15" i="18"/>
  <c r="J4" i="6" s="1"/>
  <c r="AI10" i="18"/>
  <c r="AJ10" i="18" s="1"/>
  <c r="AI9" i="18"/>
  <c r="E4" i="6" s="1"/>
  <c r="AI8" i="18"/>
  <c r="AJ8" i="18" s="1"/>
  <c r="AI7" i="18"/>
  <c r="AJ7" i="18" s="1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C1" i="18"/>
  <c r="AC25" i="18" s="1"/>
  <c r="AB1" i="18"/>
  <c r="AB25" i="18" s="1"/>
  <c r="AA1" i="18"/>
  <c r="BD2" i="18" s="1"/>
  <c r="Z1" i="18"/>
  <c r="BC2" i="18" s="1"/>
  <c r="BC3" i="18" s="1"/>
  <c r="Y1" i="18"/>
  <c r="Y25" i="18" s="1"/>
  <c r="X1" i="18"/>
  <c r="X25" i="18" s="1"/>
  <c r="W1" i="18"/>
  <c r="W25" i="18" s="1"/>
  <c r="V1" i="18"/>
  <c r="AY2" i="18" s="1"/>
  <c r="AY3" i="18" s="1"/>
  <c r="U1" i="18"/>
  <c r="U25" i="18" s="1"/>
  <c r="T1" i="18"/>
  <c r="T25" i="18" s="1"/>
  <c r="S1" i="18"/>
  <c r="S25" i="18" s="1"/>
  <c r="R1" i="18"/>
  <c r="AU2" i="18" s="1"/>
  <c r="AU3" i="18" s="1"/>
  <c r="Q1" i="18"/>
  <c r="Q25" i="18" s="1"/>
  <c r="P1" i="18"/>
  <c r="P25" i="18" s="1"/>
  <c r="O1" i="18"/>
  <c r="O25" i="18" s="1"/>
  <c r="N1" i="18"/>
  <c r="AQ2" i="18" s="1"/>
  <c r="AQ3" i="18" s="1"/>
  <c r="M1" i="18"/>
  <c r="M25" i="18" s="1"/>
  <c r="L1" i="18"/>
  <c r="L25" i="18" s="1"/>
  <c r="K1" i="18"/>
  <c r="AN2" i="18" s="1"/>
  <c r="J1" i="18"/>
  <c r="AM2" i="18" s="1"/>
  <c r="AM3" i="18" s="1"/>
  <c r="I1" i="18"/>
  <c r="I25" i="18" s="1"/>
  <c r="H1" i="18"/>
  <c r="H25" i="18" s="1"/>
  <c r="G1" i="18"/>
  <c r="G25" i="18" s="1"/>
  <c r="F1" i="18"/>
  <c r="AI2" i="18" s="1"/>
  <c r="AI3" i="18" s="1"/>
  <c r="E1" i="18"/>
  <c r="E25" i="18" s="1"/>
  <c r="F1" i="11"/>
  <c r="G1" i="11"/>
  <c r="H1" i="11"/>
  <c r="I1" i="11"/>
  <c r="J1" i="11"/>
  <c r="K1" i="11"/>
  <c r="L1" i="11"/>
  <c r="M1" i="11"/>
  <c r="N1" i="11"/>
  <c r="O1" i="11"/>
  <c r="P1" i="11"/>
  <c r="AS2" i="11" s="1"/>
  <c r="H14" i="5" s="1"/>
  <c r="Q1" i="11"/>
  <c r="AT2" i="11" s="1"/>
  <c r="H15" i="5" s="1"/>
  <c r="R1" i="11"/>
  <c r="AU2" i="11" s="1"/>
  <c r="H16" i="5" s="1"/>
  <c r="S1" i="11"/>
  <c r="S26" i="11" s="1"/>
  <c r="T1" i="11"/>
  <c r="AW2" i="11" s="1"/>
  <c r="H18" i="5" s="1"/>
  <c r="U1" i="11"/>
  <c r="AX2" i="11" s="1"/>
  <c r="V1" i="11"/>
  <c r="W1" i="11"/>
  <c r="X1" i="11"/>
  <c r="BA2" i="11" s="1"/>
  <c r="Y1" i="11"/>
  <c r="BB2" i="11" s="1"/>
  <c r="Z1" i="11"/>
  <c r="BC2" i="11" s="1"/>
  <c r="AA1" i="11"/>
  <c r="AA26" i="11" s="1"/>
  <c r="AB1" i="11"/>
  <c r="BE2" i="11" s="1"/>
  <c r="AC1" i="11"/>
  <c r="BF2" i="11" s="1"/>
  <c r="E1" i="11"/>
  <c r="AY2" i="11"/>
  <c r="AZ2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AI7" i="11"/>
  <c r="R26" i="11"/>
  <c r="V26" i="11"/>
  <c r="W26" i="11"/>
  <c r="Z26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AE51" i="4"/>
  <c r="AF51" i="4" s="1"/>
  <c r="AF1" i="4"/>
  <c r="Q42" i="4"/>
  <c r="R42" i="4"/>
  <c r="S42" i="4"/>
  <c r="T42" i="4"/>
  <c r="U42" i="4"/>
  <c r="V42" i="4"/>
  <c r="W42" i="4"/>
  <c r="X42" i="4"/>
  <c r="Y42" i="4"/>
  <c r="Z42" i="4"/>
  <c r="AA42" i="4"/>
  <c r="Q45" i="4"/>
  <c r="J15" i="5" s="1"/>
  <c r="G15" i="5" s="1"/>
  <c r="R45" i="4"/>
  <c r="J16" i="5" s="1"/>
  <c r="G16" i="5" s="1"/>
  <c r="S45" i="4"/>
  <c r="J17" i="5" s="1"/>
  <c r="G17" i="5" s="1"/>
  <c r="T45" i="4"/>
  <c r="J18" i="5" s="1"/>
  <c r="G18" i="5" s="1"/>
  <c r="U45" i="4"/>
  <c r="V45" i="4"/>
  <c r="W45" i="4"/>
  <c r="X45" i="4"/>
  <c r="Y45" i="4"/>
  <c r="Z45" i="4"/>
  <c r="AA45" i="4"/>
  <c r="Q47" i="4"/>
  <c r="R47" i="4"/>
  <c r="S47" i="4"/>
  <c r="T47" i="4"/>
  <c r="U47" i="4"/>
  <c r="V47" i="4"/>
  <c r="W47" i="4"/>
  <c r="X47" i="4"/>
  <c r="Y47" i="4"/>
  <c r="Z47" i="4"/>
  <c r="AA47" i="4"/>
  <c r="Q48" i="4"/>
  <c r="R48" i="4"/>
  <c r="S48" i="4"/>
  <c r="T48" i="4"/>
  <c r="U48" i="4"/>
  <c r="V48" i="4"/>
  <c r="W48" i="4"/>
  <c r="X48" i="4"/>
  <c r="Y48" i="4"/>
  <c r="Z48" i="4"/>
  <c r="AA48" i="4"/>
  <c r="F4" i="6" l="1"/>
  <c r="AJ9" i="18"/>
  <c r="D4" i="6"/>
  <c r="AK2" i="18"/>
  <c r="I6" i="5" s="1"/>
  <c r="AZ2" i="18"/>
  <c r="AZ3" i="18" s="1"/>
  <c r="BA2" i="18"/>
  <c r="BA3" i="18" s="1"/>
  <c r="AR2" i="18"/>
  <c r="AR3" i="18" s="1"/>
  <c r="AS2" i="18"/>
  <c r="AS3" i="18" s="1"/>
  <c r="AJ2" i="18"/>
  <c r="AJ3" i="18" s="1"/>
  <c r="AJ13" i="18"/>
  <c r="G4" i="6"/>
  <c r="AN3" i="18"/>
  <c r="I9" i="5"/>
  <c r="BD3" i="18"/>
  <c r="J25" i="18"/>
  <c r="Z25" i="18"/>
  <c r="K25" i="18"/>
  <c r="AA25" i="18"/>
  <c r="I8" i="5"/>
  <c r="I16" i="5"/>
  <c r="BD2" i="11"/>
  <c r="AV2" i="11"/>
  <c r="H17" i="5" s="1"/>
  <c r="AV2" i="18"/>
  <c r="F25" i="18"/>
  <c r="N25" i="18"/>
  <c r="V25" i="18"/>
  <c r="I5" i="5"/>
  <c r="R25" i="18"/>
  <c r="I4" i="5"/>
  <c r="I12" i="5"/>
  <c r="AF6" i="4"/>
  <c r="AO2" i="18"/>
  <c r="AW2" i="18"/>
  <c r="BE2" i="18"/>
  <c r="AY3" i="11"/>
  <c r="AJ14" i="18"/>
  <c r="I4" i="6" s="1"/>
  <c r="AH2" i="18"/>
  <c r="AL2" i="18"/>
  <c r="AP2" i="18"/>
  <c r="AT2" i="18"/>
  <c r="AX2" i="18"/>
  <c r="BB2" i="18"/>
  <c r="BF2" i="18"/>
  <c r="AF1" i="18"/>
  <c r="Y26" i="11"/>
  <c r="U26" i="11"/>
  <c r="Q26" i="11"/>
  <c r="X26" i="11"/>
  <c r="T26" i="11"/>
  <c r="BC3" i="11"/>
  <c r="AU3" i="11"/>
  <c r="BD3" i="11"/>
  <c r="AZ3" i="11"/>
  <c r="BF3" i="11"/>
  <c r="BB3" i="11"/>
  <c r="AX3" i="11"/>
  <c r="AT3" i="11"/>
  <c r="BE3" i="11"/>
  <c r="BA3" i="11"/>
  <c r="AW3" i="11"/>
  <c r="AS3" i="11"/>
  <c r="Y46" i="4"/>
  <c r="U46" i="4"/>
  <c r="Q46" i="4"/>
  <c r="Z46" i="4"/>
  <c r="V46" i="4"/>
  <c r="R46" i="4"/>
  <c r="AA46" i="4"/>
  <c r="W46" i="4"/>
  <c r="S46" i="4"/>
  <c r="X46" i="4"/>
  <c r="T46" i="4"/>
  <c r="P28" i="11"/>
  <c r="O28" i="11"/>
  <c r="N28" i="11"/>
  <c r="M28" i="11"/>
  <c r="L28" i="11"/>
  <c r="K28" i="11"/>
  <c r="J28" i="11"/>
  <c r="I28" i="11"/>
  <c r="H28" i="11"/>
  <c r="G28" i="11"/>
  <c r="F28" i="11"/>
  <c r="E28" i="11"/>
  <c r="I13" i="5" l="1"/>
  <c r="I14" i="5"/>
  <c r="AK3" i="18"/>
  <c r="AV3" i="11"/>
  <c r="AH3" i="18"/>
  <c r="I3" i="5"/>
  <c r="AT3" i="18"/>
  <c r="I15" i="5"/>
  <c r="AV3" i="18"/>
  <c r="I17" i="5"/>
  <c r="BF3" i="18"/>
  <c r="AP3" i="18"/>
  <c r="I11" i="5"/>
  <c r="BE3" i="18"/>
  <c r="AX3" i="18"/>
  <c r="AO3" i="18"/>
  <c r="I10" i="5"/>
  <c r="BB3" i="18"/>
  <c r="AL3" i="18"/>
  <c r="I7" i="5"/>
  <c r="AW3" i="18"/>
  <c r="I18" i="5"/>
  <c r="AF11" i="18"/>
  <c r="AF7" i="18"/>
  <c r="AF21" i="18"/>
  <c r="AF9" i="18"/>
  <c r="AF18" i="18"/>
  <c r="AF14" i="18"/>
  <c r="AF10" i="18"/>
  <c r="AF20" i="18"/>
  <c r="AF17" i="18"/>
  <c r="AF15" i="18"/>
  <c r="AF13" i="18"/>
  <c r="AF8" i="18"/>
  <c r="AF6" i="18"/>
  <c r="AF19" i="18"/>
  <c r="AF16" i="18"/>
  <c r="AF12" i="18"/>
  <c r="F45" i="4"/>
  <c r="J4" i="5" s="1"/>
  <c r="G4" i="5" s="1"/>
  <c r="G45" i="4"/>
  <c r="J5" i="5" s="1"/>
  <c r="G5" i="5" s="1"/>
  <c r="H45" i="4"/>
  <c r="J6" i="5" s="1"/>
  <c r="G6" i="5" s="1"/>
  <c r="I45" i="4"/>
  <c r="J7" i="5" s="1"/>
  <c r="G7" i="5" s="1"/>
  <c r="J45" i="4"/>
  <c r="J8" i="5" s="1"/>
  <c r="G8" i="5" s="1"/>
  <c r="K45" i="4"/>
  <c r="J9" i="5" s="1"/>
  <c r="G9" i="5" s="1"/>
  <c r="L45" i="4"/>
  <c r="J10" i="5" s="1"/>
  <c r="G10" i="5" s="1"/>
  <c r="M45" i="4"/>
  <c r="J11" i="5" s="1"/>
  <c r="G11" i="5" s="1"/>
  <c r="N45" i="4"/>
  <c r="J12" i="5" s="1"/>
  <c r="G12" i="5" s="1"/>
  <c r="O45" i="4"/>
  <c r="J13" i="5" s="1"/>
  <c r="G13" i="5" s="1"/>
  <c r="P45" i="4"/>
  <c r="J14" i="5" s="1"/>
  <c r="G14" i="5" s="1"/>
  <c r="AB45" i="4"/>
  <c r="AC45" i="4"/>
  <c r="E45" i="4"/>
  <c r="J3" i="5" s="1"/>
  <c r="G3" i="5" s="1"/>
  <c r="C3" i="6"/>
  <c r="AJ16" i="11"/>
  <c r="K3" i="6" s="1"/>
  <c r="AJ15" i="11"/>
  <c r="J3" i="6" s="1"/>
  <c r="AI10" i="11"/>
  <c r="AJ10" i="11" s="1"/>
  <c r="AI9" i="11"/>
  <c r="AI8" i="11"/>
  <c r="F3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26" i="11"/>
  <c r="AD26" i="11"/>
  <c r="AC26" i="11"/>
  <c r="AB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AF1" i="11"/>
  <c r="AF6" i="11" s="1"/>
  <c r="F47" i="4"/>
  <c r="G47" i="4"/>
  <c r="H47" i="4"/>
  <c r="I47" i="4"/>
  <c r="J47" i="4"/>
  <c r="K47" i="4"/>
  <c r="L47" i="4"/>
  <c r="M47" i="4"/>
  <c r="N47" i="4"/>
  <c r="O47" i="4"/>
  <c r="P47" i="4"/>
  <c r="AB47" i="4"/>
  <c r="AC47" i="4"/>
  <c r="E47" i="4"/>
  <c r="AC42" i="4"/>
  <c r="AE42" i="4"/>
  <c r="AD42" i="4"/>
  <c r="AJ24" i="18" l="1"/>
  <c r="AK24" i="18" s="1"/>
  <c r="AJ20" i="18"/>
  <c r="AJ17" i="18"/>
  <c r="L4" i="6" s="1"/>
  <c r="AJ12" i="18"/>
  <c r="AF25" i="18"/>
  <c r="AF8" i="11"/>
  <c r="AF12" i="11"/>
  <c r="AF20" i="11"/>
  <c r="AF24" i="11"/>
  <c r="AF9" i="11"/>
  <c r="AF13" i="11"/>
  <c r="AF17" i="11"/>
  <c r="AF21" i="11"/>
  <c r="AF25" i="11"/>
  <c r="AF10" i="11"/>
  <c r="AF14" i="11"/>
  <c r="AF18" i="11"/>
  <c r="AF22" i="11"/>
  <c r="AF7" i="11"/>
  <c r="AF11" i="11"/>
  <c r="AF15" i="11"/>
  <c r="AF19" i="11"/>
  <c r="AF23" i="11"/>
  <c r="AF16" i="11"/>
  <c r="AJ3" i="1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D3" i="6"/>
  <c r="E3" i="6"/>
  <c r="G3" i="6"/>
  <c r="AJ8" i="11"/>
  <c r="AJ9" i="11"/>
  <c r="AF60" i="4"/>
  <c r="K5" i="6" s="1"/>
  <c r="AF59" i="4"/>
  <c r="J5" i="6" s="1"/>
  <c r="AE54" i="4"/>
  <c r="AF54" i="4" s="1"/>
  <c r="AE53" i="4"/>
  <c r="AE52" i="4"/>
  <c r="AF52" i="4" s="1"/>
  <c r="H3" i="6" l="1"/>
  <c r="H4" i="6"/>
  <c r="AJ21" i="18"/>
  <c r="AK20" i="18"/>
  <c r="AJ20" i="11"/>
  <c r="AJ24" i="11"/>
  <c r="AK24" i="11" s="1"/>
  <c r="AJ12" i="11"/>
  <c r="AJ17" i="11"/>
  <c r="L3" i="6" s="1"/>
  <c r="AF26" i="11"/>
  <c r="AF58" i="4"/>
  <c r="I5" i="6" s="1"/>
  <c r="C5" i="6"/>
  <c r="AF53" i="4"/>
  <c r="AF57" i="4"/>
  <c r="H5" i="6" s="1"/>
  <c r="G5" i="6"/>
  <c r="F5" i="6"/>
  <c r="D5" i="6"/>
  <c r="E5" i="6"/>
  <c r="AK21" i="18" l="1"/>
  <c r="AJ22" i="18"/>
  <c r="AJ21" i="11"/>
  <c r="AK20" i="11"/>
  <c r="F48" i="4"/>
  <c r="G48" i="4"/>
  <c r="H48" i="4"/>
  <c r="I48" i="4"/>
  <c r="J48" i="4"/>
  <c r="K48" i="4"/>
  <c r="L48" i="4"/>
  <c r="M48" i="4"/>
  <c r="N48" i="4"/>
  <c r="O48" i="4"/>
  <c r="P48" i="4"/>
  <c r="AB48" i="4"/>
  <c r="AC48" i="4"/>
  <c r="E48" i="4"/>
  <c r="F42" i="4"/>
  <c r="G42" i="4"/>
  <c r="H42" i="4"/>
  <c r="I42" i="4"/>
  <c r="J42" i="4"/>
  <c r="K42" i="4"/>
  <c r="L42" i="4"/>
  <c r="M42" i="4"/>
  <c r="N42" i="4"/>
  <c r="O42" i="4"/>
  <c r="P42" i="4"/>
  <c r="AB42" i="4"/>
  <c r="E42" i="4"/>
  <c r="AK22" i="18" l="1"/>
  <c r="AJ23" i="18"/>
  <c r="AK23" i="18" s="1"/>
  <c r="AJ22" i="11"/>
  <c r="AK21" i="11"/>
  <c r="AF7" i="4"/>
  <c r="AF9" i="4"/>
  <c r="AF11" i="4"/>
  <c r="AF13" i="4"/>
  <c r="AF15" i="4"/>
  <c r="AF17" i="4"/>
  <c r="AF19" i="4"/>
  <c r="AF21" i="4"/>
  <c r="AF23" i="4"/>
  <c r="AF8" i="4"/>
  <c r="AF10" i="4"/>
  <c r="AF12" i="4"/>
  <c r="AF14" i="4"/>
  <c r="AF16" i="4"/>
  <c r="AF18" i="4"/>
  <c r="AF20" i="4"/>
  <c r="AF22" i="4"/>
  <c r="AF24" i="4"/>
  <c r="AB46" i="4"/>
  <c r="M46" i="4"/>
  <c r="I46" i="4"/>
  <c r="E46" i="4"/>
  <c r="P46" i="4"/>
  <c r="L46" i="4"/>
  <c r="H46" i="4"/>
  <c r="O46" i="4"/>
  <c r="K46" i="4"/>
  <c r="G46" i="4"/>
  <c r="AC46" i="4"/>
  <c r="N46" i="4"/>
  <c r="J46" i="4"/>
  <c r="F46" i="4"/>
  <c r="AF35" i="4"/>
  <c r="AF27" i="4"/>
  <c r="AF38" i="4"/>
  <c r="AF34" i="4"/>
  <c r="AF30" i="4"/>
  <c r="AF26" i="4"/>
  <c r="AF41" i="4"/>
  <c r="AF37" i="4"/>
  <c r="AF33" i="4"/>
  <c r="AF29" i="4"/>
  <c r="AF25" i="4"/>
  <c r="AF39" i="4"/>
  <c r="AF31" i="4"/>
  <c r="AF40" i="4"/>
  <c r="AF36" i="4"/>
  <c r="AF32" i="4"/>
  <c r="AF28" i="4"/>
  <c r="AF56" i="4" l="1"/>
  <c r="AJ23" i="11"/>
  <c r="AK23" i="11" s="1"/>
  <c r="AK22" i="11"/>
  <c r="J61" i="4"/>
  <c r="K61" i="4" s="1"/>
  <c r="J57" i="4"/>
  <c r="K57" i="4" s="1"/>
  <c r="AF42" i="4"/>
  <c r="AF61" i="4"/>
  <c r="L5" i="6" s="1"/>
  <c r="J58" i="4" l="1"/>
  <c r="K58" i="4" l="1"/>
  <c r="J59" i="4"/>
  <c r="K59" i="4" l="1"/>
  <c r="J60" i="4"/>
  <c r="K60" i="4" s="1"/>
</calcChain>
</file>

<file path=xl/sharedStrings.xml><?xml version="1.0" encoding="utf-8"?>
<sst xmlns="http://schemas.openxmlformats.org/spreadsheetml/2006/main" count="337" uniqueCount="115">
  <si>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</si>
  <si>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</si>
  <si>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</si>
  <si>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</si>
  <si>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</si>
  <si>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</si>
  <si>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</si>
  <si>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</si>
  <si>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</si>
  <si>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</si>
  <si>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</si>
  <si>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</si>
  <si>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</si>
  <si>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</si>
  <si>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</si>
  <si>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</si>
  <si>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</si>
  <si>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</si>
  <si>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</si>
  <si>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</si>
  <si>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</si>
  <si>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</si>
  <si>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</si>
  <si>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</si>
  <si>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</si>
  <si>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</si>
  <si>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</si>
  <si>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</si>
  <si>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</si>
  <si>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</si>
  <si>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</si>
  <si>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</si>
  <si>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</si>
  <si>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</si>
  <si>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</si>
  <si>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</si>
  <si>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</si>
  <si>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</si>
  <si>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</si>
  <si>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</si>
  <si>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</si>
  <si>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</si>
  <si>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</si>
  <si>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</si>
  <si>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</si>
  <si>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</si>
  <si>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</si>
  <si>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</si>
  <si>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</si>
  <si>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</si>
  <si>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</si>
  <si>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</si>
  <si>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</si>
  <si>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</si>
  <si>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</si>
  <si>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</si>
  <si>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Ашихмин Илья</t>
  </si>
  <si>
    <t>А</t>
  </si>
  <si>
    <t>Елисеев Артем</t>
  </si>
  <si>
    <t>Ермаков Андрей</t>
  </si>
  <si>
    <t>Камамедова Диана</t>
  </si>
  <si>
    <t>Краснов Дмитрий</t>
  </si>
  <si>
    <t>Крикунова Лиана</t>
  </si>
  <si>
    <t>Мельников Денис</t>
  </si>
  <si>
    <t>Сурков Максим</t>
  </si>
  <si>
    <t>Тумайкина Анастасия</t>
  </si>
  <si>
    <t>Федоров Станислав</t>
  </si>
  <si>
    <t>Федорова Марианна</t>
  </si>
  <si>
    <t>Хасанов Салават</t>
  </si>
  <si>
    <t>Чернышев Станислав</t>
  </si>
  <si>
    <t>Ямсков Евгений</t>
  </si>
  <si>
    <t>Мирзоев Иброхим</t>
  </si>
  <si>
    <t>Овсянников Егор</t>
  </si>
  <si>
    <t>X</t>
  </si>
  <si>
    <t>Атаджанова Луиза</t>
  </si>
  <si>
    <t>Б</t>
  </si>
  <si>
    <t>Брикатнин Кирилл</t>
  </si>
  <si>
    <t>Доронина Лола</t>
  </si>
  <si>
    <t>Кузынцева Василиса</t>
  </si>
  <si>
    <t>Мирскова Полина</t>
  </si>
  <si>
    <t>Никулина Карина</t>
  </si>
  <si>
    <t>Присягина Анастасия</t>
  </si>
  <si>
    <t>Рожков Егор</t>
  </si>
  <si>
    <t>Синицкая Анастасия</t>
  </si>
  <si>
    <t>Сирота Максим</t>
  </si>
  <si>
    <t>Смоляков Роман</t>
  </si>
  <si>
    <t>Волков Виталий</t>
  </si>
  <si>
    <t>Павлова Марина</t>
  </si>
  <si>
    <t>Жарков Михаил</t>
  </si>
  <si>
    <t>Исмоилов Неманжон</t>
  </si>
  <si>
    <t>Шилко Сергей</t>
  </si>
  <si>
    <t>Лаврин Владислав</t>
  </si>
  <si>
    <t>Зубакин Тимур</t>
  </si>
  <si>
    <t>Сидоркина Дарья</t>
  </si>
  <si>
    <t>Доляева Софья</t>
  </si>
  <si>
    <t xml:space="preserve">1. 1. Развитие представлений о числе и числовых системах от натуральных до действительных чисел  Оперировать на базовом уровне понятиями «обыкновенная дробь», «смешанное число»  </t>
  </si>
  <si>
    <t xml:space="preserve">2. 2. Развитие представлений о числе и числовых системах от натуральных до действительных чисел   Оперировать на базовом уровне понятием «десятичная дробь»  </t>
  </si>
  <si>
    <t xml:space="preserve">3. 3. Умение извлекать информацию, представленную в таблицах, на диаграммах, графиках   Читать информацию, представленную в виде таблицы, диаграммы, графика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  </t>
  </si>
  <si>
    <t xml:space="preserve">4. 4. Умение применять изученные понятия, результаты, методы для решения задач практического характера и задач их смежных дисциплин   Записывать числовые значения реальных величин с использованием разных систем измерения  </t>
  </si>
  <si>
    <t xml:space="preserve">5. 5. Умение применять изученные понятия, результаты, методы для решения задач практического характера и задач их смежных дисциплин   Решать задачи на покупки; находить процент от числа, число по проценту от него, процентное отношение двух чисел, процентное снижение или процентное повышение величины  </t>
  </si>
  <si>
    <t xml:space="preserve">6. 6. Умение анализировать, извлекать необходимую информацию      Решать несложные логические задачи, находить пересечение, объединение, подмножество в простейших ситуациях  </t>
  </si>
  <si>
    <t xml:space="preserve">7. 7. Умение извлекать информацию, представленную в таблицах, на диаграммах, графиках   Читать информацию, представленную в виде таблицы, диаграммы, графика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  </t>
  </si>
  <si>
    <t xml:space="preserve">8. 8. Овладение системой функциональных понятий, развитие умения использовать функционально-графические представления   Строить график линейной функции  </t>
  </si>
  <si>
    <t xml:space="preserve">9. 9. Овладение приёмами решения уравнений, систем уравнений   Оперировать на базовом уровне понятиями «уравнение», «корень уравнения»; решать системы несложных линейных уравнений / решать линейные уравнения и уравнения, сводимые к линейным, с помощью тождественных преобразований  </t>
  </si>
  <si>
    <t xml:space="preserve">10. 10. Умение анализировать, извлекать необходимую информацию, пользоваться оценкой и прикидкой при практических расчётах   Оценивать результаты вычислений при решении практических задач / решать задачи на основе рассмотрения реальных ситуаций, в которых не требуется точный вычислительный результат  </t>
  </si>
  <si>
    <t xml:space="preserve">11. 11. Овладение символьным языком алгебры   Выполнять несложные преобразования выражений: раскрывать скобки, приводить подобные слагаемые, использовать формулы сокращённого умножения  </t>
  </si>
  <si>
    <t xml:space="preserve">12. 12. Развитие представлений о числе и числовых системах от натуральных до действительных чисел  Сравнивать рациональные числа / знать геометрическую интерпретацию целых, рациональных чисел  </t>
  </si>
  <si>
    <t xml:space="preserve">13. 13.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   Оперировать на базовом уровне понятиями геометрических фигур; извлекать информацию о геометрических фигурах, представленную на чертежах в явном виде; применять для решения задач геометрические факты  </t>
  </si>
  <si>
    <t xml:space="preserve">14. 14.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   Оперировать на базовом уровне понятиями геометрических фигур; извлекать информацию о геометрических фигурах, представленную на чертежах в явном виде / применять геометрические факты для решения задач, в том числе предполагающих несколько шагов решения  </t>
  </si>
  <si>
    <t xml:space="preserve">15. 15. Развитие умения использовать функционально графические представления для описания реальных зависимостей   Представлять данные в виде таблиц, диаграмм, графиков / иллюстрировать с помощью графика реальную зависимость или процесс по их характеристикам  </t>
  </si>
  <si>
    <t xml:space="preserve">16. 16. Развитие умений применять изученные понятия, результаты, методы для решения задач практического характера   Решать задачи разных типов (на работу, покупки, движение) / решать простые и сложные задачи разных типов, выбирать соответствующие уравнения или системы уравнений для составления математической модели заданной реальной ситуации или прикладной задачи  </t>
  </si>
  <si>
    <t>8А</t>
  </si>
  <si>
    <t>8Б</t>
  </si>
  <si>
    <t>Никулина И.Е.</t>
  </si>
  <si>
    <t>Федосеева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</si>
</sst>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8" xfId="2" applyBorder="1"/>
    <xf numFmtId="0" fontId="14" fillId="0" borderId="1" xfId="2" applyBorder="1"/>
    <xf numFmtId="0" fontId="14" fillId="0" borderId="9" xfId="2" applyBorder="1"/>
    <xf numFmtId="0" fontId="14" fillId="0" borderId="10" xfId="2" applyBorder="1"/>
    <xf numFmtId="0" fontId="0" fillId="0" borderId="8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2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'1'!$E$57:$I$61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'1'!$K$57:$K$61</c:f>
              <c:numCache>
                <c:formatCode>0.0</c:formatCode>
                <c:ptCount val="5"/>
                <c:pt idx="0">
                  <c:v>0</c:v>
                </c:pt>
                <c:pt idx="1">
                  <c:v>0.75757575757575757</c:v>
                </c:pt>
                <c:pt idx="2">
                  <c:v>5.3030303030303028</c:v>
                </c:pt>
                <c:pt idx="3">
                  <c:v>14.393939393939394</c:v>
                </c:pt>
                <c:pt idx="4">
                  <c:v>6.8181818181818175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'8А'!$AK$20:$AK$24</c:f>
              <c:numCache>
                <c:formatCode>0.0</c:formatCode>
                <c:ptCount val="5"/>
                <c:pt idx="0">
                  <c:v>0</c:v>
                </c:pt>
                <c:pt idx="1">
                  <c:v>3.0303030303030303</c:v>
                </c:pt>
                <c:pt idx="2">
                  <c:v>6.0606060606060606</c:v>
                </c:pt>
                <c:pt idx="3">
                  <c:v>45.454545454545453</c:v>
                </c:pt>
                <c:pt idx="4">
                  <c:v>6.0606060606060606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'8Б'!$AH$20:$AI$24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'8Б'!$AK$20:$AK$24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15.151515151515152</c:v>
                </c:pt>
                <c:pt idx="3">
                  <c:v>12.121212121212121</c:v>
                </c:pt>
                <c:pt idx="4">
                  <c:v>21.212121212121211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24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54.54545454545454</c:v>
                </c:pt>
                <c:pt idx="1">
                  <c:v>54.54545454545454</c:v>
                </c:pt>
                <c:pt idx="2">
                  <c:v>24.242424242424242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9.0909090909090917</c:v>
                </c:pt>
                <c:pt idx="1">
                  <c:v>15.151515151515152</c:v>
                </c:pt>
                <c:pt idx="2">
                  <c:v>6.0606060606060606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642688"/>
        <c:axId val="88644224"/>
        <c:axId val="0"/>
      </c:bar3DChart>
      <c:catAx>
        <c:axId val="88642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8644224"/>
        <c:crosses val="autoZero"/>
        <c:auto val="1"/>
        <c:lblAlgn val="ctr"/>
        <c:lblOffset val="100"/>
        <c:noMultiLvlLbl val="0"/>
      </c:catAx>
      <c:valAx>
        <c:axId val="8864422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86426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56.578947368421062</c:v>
                </c:pt>
                <c:pt idx="1">
                  <c:v>52.30263157894737</c:v>
                </c:pt>
                <c:pt idx="2">
                  <c:v>54.678362573099413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189760"/>
        <c:axId val="89191552"/>
        <c:axId val="0"/>
      </c:bar3DChart>
      <c:catAx>
        <c:axId val="89189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18976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'2'!$D$3:$D$18</c:f>
              <c:numCache>
                <c:formatCode>General</c:formatCode>
                <c:ptCount val="16"/>
                <c:pt idx="0">
                  <c:v>72.22</c:v>
                </c:pt>
                <c:pt idx="1">
                  <c:v>72.22</c:v>
                </c:pt>
                <c:pt idx="2">
                  <c:v>61.11</c:v>
                </c:pt>
                <c:pt idx="3">
                  <c:v>83.33</c:v>
                </c:pt>
                <c:pt idx="4">
                  <c:v>94.44</c:v>
                </c:pt>
                <c:pt idx="5">
                  <c:v>69.44</c:v>
                </c:pt>
                <c:pt idx="6">
                  <c:v>33.33</c:v>
                </c:pt>
                <c:pt idx="7">
                  <c:v>77.78</c:v>
                </c:pt>
                <c:pt idx="8">
                  <c:v>91.67</c:v>
                </c:pt>
                <c:pt idx="9">
                  <c:v>63.89</c:v>
                </c:pt>
                <c:pt idx="10">
                  <c:v>75</c:v>
                </c:pt>
                <c:pt idx="11">
                  <c:v>43.06</c:v>
                </c:pt>
                <c:pt idx="12">
                  <c:v>61.11</c:v>
                </c:pt>
                <c:pt idx="13">
                  <c:v>22.22</c:v>
                </c:pt>
                <c:pt idx="14">
                  <c:v>22.22</c:v>
                </c:pt>
                <c:pt idx="15">
                  <c:v>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6608"/>
        <c:axId val="89238144"/>
      </c:lineChart>
      <c:catAx>
        <c:axId val="892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238144"/>
        <c:crosses val="autoZero"/>
        <c:auto val="1"/>
        <c:lblAlgn val="ctr"/>
        <c:lblOffset val="100"/>
        <c:noMultiLvlLbl val="0"/>
      </c:catAx>
      <c:valAx>
        <c:axId val="89238144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8923660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61"/>
  <sheetViews>
    <sheetView topLeftCell="A40" zoomScale="85" zoomScaleNormal="85" workbookViewId="0">
      <selection activeCell="AF42" sqref="AF42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9" width="4" customWidth="1"/>
    <col min="30" max="30" width="7.5546875" style="29" customWidth="1"/>
    <col min="31" max="31" width="8.6640625" style="3" bestFit="1" customWidth="1"/>
  </cols>
  <sheetData>
    <row r="1" spans="1:32" x14ac:dyDescent="0.3">
      <c r="D1" s="30" t="s">
        <v>35</v>
      </c>
      <c r="E1" s="4">
        <v>1</v>
      </c>
      <c r="F1" s="4">
        <v>1</v>
      </c>
      <c r="G1" s="4">
        <v>1</v>
      </c>
      <c r="H1" s="4">
        <v>1</v>
      </c>
      <c r="I1" s="4">
        <v>1</v>
      </c>
      <c r="J1" s="4">
        <v>1</v>
      </c>
      <c r="K1" s="4">
        <v>1</v>
      </c>
      <c r="L1" s="4">
        <v>1</v>
      </c>
      <c r="M1" s="4">
        <v>1</v>
      </c>
      <c r="N1" s="4">
        <v>1</v>
      </c>
      <c r="O1" s="4">
        <v>1</v>
      </c>
      <c r="P1" s="4">
        <v>2</v>
      </c>
      <c r="Q1" s="4">
        <v>1</v>
      </c>
      <c r="R1" s="4">
        <v>2</v>
      </c>
      <c r="S1" s="4">
        <v>1</v>
      </c>
      <c r="T1" s="4">
        <v>2</v>
      </c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19</v>
      </c>
    </row>
    <row r="3" spans="1:32" x14ac:dyDescent="0.3">
      <c r="A3" s="86" t="s">
        <v>0</v>
      </c>
      <c r="B3" s="86" t="s">
        <v>1</v>
      </c>
      <c r="C3" s="86" t="s">
        <v>3</v>
      </c>
      <c r="D3" s="86" t="s">
        <v>36</v>
      </c>
      <c r="E3" s="89" t="s">
        <v>6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1"/>
      <c r="AD3" s="83" t="s">
        <v>4</v>
      </c>
      <c r="AE3" s="83" t="s">
        <v>5</v>
      </c>
      <c r="AF3" s="86" t="s">
        <v>7</v>
      </c>
    </row>
    <row r="4" spans="1:32" x14ac:dyDescent="0.3">
      <c r="A4" s="87"/>
      <c r="B4" s="87"/>
      <c r="C4" s="87"/>
      <c r="D4" s="8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4"/>
      <c r="AE4" s="84"/>
      <c r="AF4" s="87"/>
    </row>
    <row r="5" spans="1:32" x14ac:dyDescent="0.3">
      <c r="A5" s="88"/>
      <c r="B5" s="88"/>
      <c r="C5" s="88"/>
      <c r="D5" s="88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5"/>
      <c r="AE5" s="85"/>
      <c r="AF5" s="88"/>
    </row>
    <row r="6" spans="1:32" x14ac:dyDescent="0.3">
      <c r="A6" s="1">
        <v>1</v>
      </c>
      <c r="B6" s="1" t="s">
        <v>56</v>
      </c>
      <c r="C6" s="74">
        <v>1</v>
      </c>
      <c r="D6" s="74" t="s">
        <v>57</v>
      </c>
      <c r="E6" s="74">
        <v>1</v>
      </c>
      <c r="F6" s="74">
        <v>1</v>
      </c>
      <c r="G6" s="74">
        <v>1</v>
      </c>
      <c r="H6" s="74">
        <v>1</v>
      </c>
      <c r="I6" s="74">
        <v>1</v>
      </c>
      <c r="J6" s="74">
        <v>1</v>
      </c>
      <c r="K6" s="74">
        <v>0</v>
      </c>
      <c r="L6" s="74">
        <v>1</v>
      </c>
      <c r="M6" s="74">
        <v>1</v>
      </c>
      <c r="N6" s="74">
        <v>1</v>
      </c>
      <c r="O6" s="74">
        <v>1</v>
      </c>
      <c r="P6" s="74">
        <v>2</v>
      </c>
      <c r="Q6" s="74">
        <v>1</v>
      </c>
      <c r="R6" s="74">
        <v>0</v>
      </c>
      <c r="S6" s="74">
        <v>1</v>
      </c>
      <c r="T6" s="74">
        <v>0</v>
      </c>
      <c r="U6" s="1"/>
      <c r="V6" s="1"/>
      <c r="W6" s="1"/>
      <c r="X6" s="1"/>
      <c r="Y6" s="1"/>
      <c r="Z6" s="1"/>
      <c r="AA6" s="1"/>
      <c r="AB6" s="1"/>
      <c r="AC6" s="1"/>
      <c r="AD6" s="74">
        <v>14</v>
      </c>
      <c r="AE6" s="74">
        <v>4</v>
      </c>
      <c r="AF6" s="6">
        <f>AD6/$AF$1*100</f>
        <v>73.68421052631578</v>
      </c>
    </row>
    <row r="7" spans="1:32" x14ac:dyDescent="0.3">
      <c r="A7" s="1">
        <v>2</v>
      </c>
      <c r="B7" s="1" t="s">
        <v>58</v>
      </c>
      <c r="C7" s="74">
        <v>1</v>
      </c>
      <c r="D7" s="74" t="s">
        <v>57</v>
      </c>
      <c r="E7" s="74">
        <v>1</v>
      </c>
      <c r="F7" s="74">
        <v>1</v>
      </c>
      <c r="G7" s="74">
        <v>1</v>
      </c>
      <c r="H7" s="74">
        <v>1</v>
      </c>
      <c r="I7" s="74">
        <v>1</v>
      </c>
      <c r="J7" s="74">
        <v>0</v>
      </c>
      <c r="K7" s="74">
        <v>0</v>
      </c>
      <c r="L7" s="74">
        <v>1</v>
      </c>
      <c r="M7" s="74">
        <v>1</v>
      </c>
      <c r="N7" s="74">
        <v>1</v>
      </c>
      <c r="O7" s="74">
        <v>1</v>
      </c>
      <c r="P7" s="74">
        <v>0</v>
      </c>
      <c r="Q7" s="74">
        <v>1</v>
      </c>
      <c r="R7" s="74">
        <v>0</v>
      </c>
      <c r="S7" s="74">
        <v>1</v>
      </c>
      <c r="T7" s="74">
        <v>0</v>
      </c>
      <c r="U7" s="1"/>
      <c r="V7" s="1"/>
      <c r="W7" s="1"/>
      <c r="X7" s="1"/>
      <c r="Y7" s="1"/>
      <c r="Z7" s="1"/>
      <c r="AA7" s="1"/>
      <c r="AB7" s="1"/>
      <c r="AC7" s="1"/>
      <c r="AD7" s="74">
        <v>11</v>
      </c>
      <c r="AE7" s="74">
        <v>3</v>
      </c>
      <c r="AF7" s="6">
        <f t="shared" ref="AF7:AF24" si="0">AD7/$AF$1*100</f>
        <v>57.894736842105267</v>
      </c>
    </row>
    <row r="8" spans="1:32" x14ac:dyDescent="0.3">
      <c r="A8" s="1">
        <v>3</v>
      </c>
      <c r="B8" s="1" t="s">
        <v>59</v>
      </c>
      <c r="C8" s="74">
        <v>1</v>
      </c>
      <c r="D8" s="74" t="s">
        <v>57</v>
      </c>
      <c r="E8" s="74">
        <v>1</v>
      </c>
      <c r="F8" s="74">
        <v>0</v>
      </c>
      <c r="G8" s="74">
        <v>1</v>
      </c>
      <c r="H8" s="74">
        <v>1</v>
      </c>
      <c r="I8" s="74">
        <v>1</v>
      </c>
      <c r="J8" s="74">
        <v>0</v>
      </c>
      <c r="K8" s="74">
        <v>0</v>
      </c>
      <c r="L8" s="74">
        <v>1</v>
      </c>
      <c r="M8" s="74">
        <v>1</v>
      </c>
      <c r="N8" s="74">
        <v>1</v>
      </c>
      <c r="O8" s="74">
        <v>1</v>
      </c>
      <c r="P8" s="74">
        <v>2</v>
      </c>
      <c r="Q8" s="74">
        <v>1</v>
      </c>
      <c r="R8" s="74">
        <v>0</v>
      </c>
      <c r="S8" s="74">
        <v>0</v>
      </c>
      <c r="T8" s="74">
        <v>0</v>
      </c>
      <c r="U8" s="1"/>
      <c r="V8" s="1"/>
      <c r="W8" s="1"/>
      <c r="X8" s="1"/>
      <c r="Y8" s="1"/>
      <c r="Z8" s="1"/>
      <c r="AA8" s="1"/>
      <c r="AB8" s="1"/>
      <c r="AC8" s="1"/>
      <c r="AD8" s="74">
        <v>11</v>
      </c>
      <c r="AE8" s="74">
        <v>3</v>
      </c>
      <c r="AF8" s="6">
        <f t="shared" si="0"/>
        <v>57.894736842105267</v>
      </c>
    </row>
    <row r="9" spans="1:32" x14ac:dyDescent="0.3">
      <c r="A9" s="1">
        <v>4</v>
      </c>
      <c r="B9" s="1" t="s">
        <v>60</v>
      </c>
      <c r="C9" s="74">
        <v>1</v>
      </c>
      <c r="D9" s="74" t="s">
        <v>57</v>
      </c>
      <c r="E9" s="74">
        <v>1</v>
      </c>
      <c r="F9" s="74">
        <v>0</v>
      </c>
      <c r="G9" s="74">
        <v>1</v>
      </c>
      <c r="H9" s="74">
        <v>1</v>
      </c>
      <c r="I9" s="74">
        <v>1</v>
      </c>
      <c r="J9" s="74">
        <v>1</v>
      </c>
      <c r="K9" s="74">
        <v>0</v>
      </c>
      <c r="L9" s="74">
        <v>1</v>
      </c>
      <c r="M9" s="74">
        <v>1</v>
      </c>
      <c r="N9" s="74">
        <v>1</v>
      </c>
      <c r="O9" s="74">
        <v>1</v>
      </c>
      <c r="P9" s="74">
        <v>0</v>
      </c>
      <c r="Q9" s="74">
        <v>1</v>
      </c>
      <c r="R9" s="74">
        <v>0</v>
      </c>
      <c r="S9" s="74">
        <v>0</v>
      </c>
      <c r="T9" s="74">
        <v>0</v>
      </c>
      <c r="U9" s="1"/>
      <c r="V9" s="1"/>
      <c r="W9" s="1"/>
      <c r="X9" s="1"/>
      <c r="Y9" s="1"/>
      <c r="Z9" s="1"/>
      <c r="AA9" s="1"/>
      <c r="AB9" s="1"/>
      <c r="AC9" s="1"/>
      <c r="AD9" s="74">
        <v>10</v>
      </c>
      <c r="AE9" s="74">
        <v>3</v>
      </c>
      <c r="AF9" s="6">
        <f t="shared" si="0"/>
        <v>52.631578947368418</v>
      </c>
    </row>
    <row r="10" spans="1:32" x14ac:dyDescent="0.3">
      <c r="A10" s="1">
        <v>5</v>
      </c>
      <c r="B10" s="1" t="s">
        <v>61</v>
      </c>
      <c r="C10" s="74">
        <v>1</v>
      </c>
      <c r="D10" s="74" t="s">
        <v>57</v>
      </c>
      <c r="E10" s="74">
        <v>1</v>
      </c>
      <c r="F10" s="74">
        <v>1</v>
      </c>
      <c r="G10" s="74">
        <v>1</v>
      </c>
      <c r="H10" s="74">
        <v>1</v>
      </c>
      <c r="I10" s="74">
        <v>1</v>
      </c>
      <c r="J10" s="74">
        <v>1</v>
      </c>
      <c r="K10" s="74">
        <v>0</v>
      </c>
      <c r="L10" s="74">
        <v>1</v>
      </c>
      <c r="M10" s="74">
        <v>1</v>
      </c>
      <c r="N10" s="74">
        <v>1</v>
      </c>
      <c r="O10" s="74">
        <v>1</v>
      </c>
      <c r="P10" s="74">
        <v>1</v>
      </c>
      <c r="Q10" s="74">
        <v>0</v>
      </c>
      <c r="R10" s="74">
        <v>0</v>
      </c>
      <c r="S10" s="74">
        <v>0</v>
      </c>
      <c r="T10" s="74">
        <v>0</v>
      </c>
      <c r="U10" s="1"/>
      <c r="V10" s="1"/>
      <c r="W10" s="1"/>
      <c r="X10" s="1"/>
      <c r="Y10" s="1"/>
      <c r="Z10" s="1"/>
      <c r="AA10" s="1"/>
      <c r="AB10" s="1"/>
      <c r="AC10" s="1"/>
      <c r="AD10" s="74">
        <v>11</v>
      </c>
      <c r="AE10" s="74">
        <v>3</v>
      </c>
      <c r="AF10" s="6">
        <f t="shared" si="0"/>
        <v>57.894736842105267</v>
      </c>
    </row>
    <row r="11" spans="1:32" x14ac:dyDescent="0.3">
      <c r="A11" s="1">
        <v>6</v>
      </c>
      <c r="B11" s="1" t="s">
        <v>62</v>
      </c>
      <c r="C11" s="74">
        <v>2</v>
      </c>
      <c r="D11" s="74" t="s">
        <v>57</v>
      </c>
      <c r="E11" s="74">
        <v>1</v>
      </c>
      <c r="F11" s="74">
        <v>1</v>
      </c>
      <c r="G11" s="74">
        <v>0</v>
      </c>
      <c r="H11" s="74">
        <v>0</v>
      </c>
      <c r="I11" s="74">
        <v>1</v>
      </c>
      <c r="J11" s="74">
        <v>1</v>
      </c>
      <c r="K11" s="74">
        <v>1</v>
      </c>
      <c r="L11" s="74">
        <v>1</v>
      </c>
      <c r="M11" s="74">
        <v>1</v>
      </c>
      <c r="N11" s="74">
        <v>0</v>
      </c>
      <c r="O11" s="74">
        <v>1</v>
      </c>
      <c r="P11" s="74">
        <v>2</v>
      </c>
      <c r="Q11" s="74">
        <v>1</v>
      </c>
      <c r="R11" s="74">
        <v>0</v>
      </c>
      <c r="S11" s="74">
        <v>0</v>
      </c>
      <c r="T11" s="74">
        <v>0</v>
      </c>
      <c r="U11" s="1"/>
      <c r="V11" s="1"/>
      <c r="W11" s="1"/>
      <c r="X11" s="1"/>
      <c r="Y11" s="1"/>
      <c r="Z11" s="1"/>
      <c r="AA11" s="1"/>
      <c r="AB11" s="1"/>
      <c r="AC11" s="1"/>
      <c r="AD11" s="74">
        <v>11</v>
      </c>
      <c r="AE11" s="74">
        <v>3</v>
      </c>
      <c r="AF11" s="6">
        <f t="shared" si="0"/>
        <v>57.894736842105267</v>
      </c>
    </row>
    <row r="12" spans="1:32" x14ac:dyDescent="0.3">
      <c r="A12" s="1">
        <v>7</v>
      </c>
      <c r="B12" s="1" t="s">
        <v>63</v>
      </c>
      <c r="C12" s="74">
        <v>1</v>
      </c>
      <c r="D12" s="74" t="s">
        <v>57</v>
      </c>
      <c r="E12" s="74">
        <v>1</v>
      </c>
      <c r="F12" s="74">
        <v>1</v>
      </c>
      <c r="G12" s="74">
        <v>1</v>
      </c>
      <c r="H12" s="74">
        <v>1</v>
      </c>
      <c r="I12" s="74">
        <v>1</v>
      </c>
      <c r="J12" s="74">
        <v>0</v>
      </c>
      <c r="K12" s="74">
        <v>0</v>
      </c>
      <c r="L12" s="74">
        <v>1</v>
      </c>
      <c r="M12" s="74">
        <v>1</v>
      </c>
      <c r="N12" s="74">
        <v>1</v>
      </c>
      <c r="O12" s="74">
        <v>1</v>
      </c>
      <c r="P12" s="74">
        <v>0</v>
      </c>
      <c r="Q12" s="74">
        <v>1</v>
      </c>
      <c r="R12" s="74">
        <v>0</v>
      </c>
      <c r="S12" s="74">
        <v>1</v>
      </c>
      <c r="T12" s="74">
        <v>0</v>
      </c>
      <c r="U12" s="1"/>
      <c r="V12" s="1"/>
      <c r="W12" s="1"/>
      <c r="X12" s="1"/>
      <c r="Y12" s="1"/>
      <c r="Z12" s="1"/>
      <c r="AA12" s="1"/>
      <c r="AB12" s="1"/>
      <c r="AC12" s="1"/>
      <c r="AD12" s="74">
        <v>11</v>
      </c>
      <c r="AE12" s="74">
        <v>3</v>
      </c>
      <c r="AF12" s="6">
        <f t="shared" si="0"/>
        <v>57.894736842105267</v>
      </c>
    </row>
    <row r="13" spans="1:32" x14ac:dyDescent="0.3">
      <c r="A13" s="1">
        <v>8</v>
      </c>
      <c r="B13" s="1" t="s">
        <v>64</v>
      </c>
      <c r="C13" s="74">
        <v>2</v>
      </c>
      <c r="D13" s="74" t="s">
        <v>57</v>
      </c>
      <c r="E13" s="74">
        <v>1</v>
      </c>
      <c r="F13" s="74">
        <v>1</v>
      </c>
      <c r="G13" s="74">
        <v>0</v>
      </c>
      <c r="H13" s="74">
        <v>1</v>
      </c>
      <c r="I13" s="74">
        <v>1</v>
      </c>
      <c r="J13" s="74">
        <v>1</v>
      </c>
      <c r="K13" s="74">
        <v>1</v>
      </c>
      <c r="L13" s="74">
        <v>1</v>
      </c>
      <c r="M13" s="74">
        <v>1</v>
      </c>
      <c r="N13" s="74">
        <v>1</v>
      </c>
      <c r="O13" s="74">
        <v>1</v>
      </c>
      <c r="P13" s="74">
        <v>2</v>
      </c>
      <c r="Q13" s="74">
        <v>0</v>
      </c>
      <c r="R13" s="74">
        <v>2</v>
      </c>
      <c r="S13" s="74">
        <v>0</v>
      </c>
      <c r="T13" s="74">
        <v>2</v>
      </c>
      <c r="U13" s="1"/>
      <c r="V13" s="1"/>
      <c r="W13" s="1"/>
      <c r="X13" s="1"/>
      <c r="Y13" s="1"/>
      <c r="Z13" s="1"/>
      <c r="AA13" s="1"/>
      <c r="AB13" s="1"/>
      <c r="AC13" s="1"/>
      <c r="AD13" s="74">
        <v>16</v>
      </c>
      <c r="AE13" s="74">
        <v>5</v>
      </c>
      <c r="AF13" s="6">
        <f t="shared" si="0"/>
        <v>84.210526315789465</v>
      </c>
    </row>
    <row r="14" spans="1:32" x14ac:dyDescent="0.3">
      <c r="A14" s="1">
        <v>9</v>
      </c>
      <c r="B14" s="1" t="s">
        <v>65</v>
      </c>
      <c r="C14" s="74">
        <v>2</v>
      </c>
      <c r="D14" s="74" t="s">
        <v>57</v>
      </c>
      <c r="E14" s="74">
        <v>1</v>
      </c>
      <c r="F14" s="74">
        <v>1</v>
      </c>
      <c r="G14" s="74">
        <v>0</v>
      </c>
      <c r="H14" s="74">
        <v>1</v>
      </c>
      <c r="I14" s="74">
        <v>1</v>
      </c>
      <c r="J14" s="74">
        <v>1</v>
      </c>
      <c r="K14" s="74">
        <v>0</v>
      </c>
      <c r="L14" s="74">
        <v>0</v>
      </c>
      <c r="M14" s="74">
        <v>0</v>
      </c>
      <c r="N14" s="74">
        <v>0</v>
      </c>
      <c r="O14" s="74">
        <v>1</v>
      </c>
      <c r="P14" s="74">
        <v>2</v>
      </c>
      <c r="Q14" s="74">
        <v>1</v>
      </c>
      <c r="R14" s="74">
        <v>0</v>
      </c>
      <c r="S14" s="74">
        <v>0</v>
      </c>
      <c r="T14" s="74">
        <v>2</v>
      </c>
      <c r="U14" s="1"/>
      <c r="V14" s="1"/>
      <c r="W14" s="1"/>
      <c r="X14" s="1"/>
      <c r="Y14" s="1"/>
      <c r="Z14" s="1"/>
      <c r="AA14" s="1"/>
      <c r="AB14" s="1"/>
      <c r="AC14" s="1"/>
      <c r="AD14" s="74">
        <v>11</v>
      </c>
      <c r="AE14" s="74">
        <v>3</v>
      </c>
      <c r="AF14" s="6">
        <f t="shared" si="0"/>
        <v>57.894736842105267</v>
      </c>
    </row>
    <row r="15" spans="1:32" x14ac:dyDescent="0.3">
      <c r="A15" s="1">
        <v>10</v>
      </c>
      <c r="B15" s="1" t="s">
        <v>66</v>
      </c>
      <c r="C15" s="74">
        <v>2</v>
      </c>
      <c r="D15" s="74" t="s">
        <v>57</v>
      </c>
      <c r="E15" s="74">
        <v>1</v>
      </c>
      <c r="F15" s="74">
        <v>1</v>
      </c>
      <c r="G15" s="74">
        <v>0</v>
      </c>
      <c r="H15" s="74">
        <v>1</v>
      </c>
      <c r="I15" s="74">
        <v>1</v>
      </c>
      <c r="J15" s="74">
        <v>1</v>
      </c>
      <c r="K15" s="74">
        <v>1</v>
      </c>
      <c r="L15" s="74">
        <v>1</v>
      </c>
      <c r="M15" s="74">
        <v>1</v>
      </c>
      <c r="N15" s="74">
        <v>0</v>
      </c>
      <c r="O15" s="74">
        <v>1</v>
      </c>
      <c r="P15" s="74">
        <v>2</v>
      </c>
      <c r="Q15" s="74">
        <v>0</v>
      </c>
      <c r="R15" s="74">
        <v>0</v>
      </c>
      <c r="S15" s="74">
        <v>0</v>
      </c>
      <c r="T15" s="74">
        <v>0</v>
      </c>
      <c r="U15" s="1"/>
      <c r="V15" s="1"/>
      <c r="W15" s="1"/>
      <c r="X15" s="1"/>
      <c r="Y15" s="1"/>
      <c r="Z15" s="1"/>
      <c r="AA15" s="1"/>
      <c r="AB15" s="1"/>
      <c r="AC15" s="1"/>
      <c r="AD15" s="74">
        <v>11</v>
      </c>
      <c r="AE15" s="74">
        <v>3</v>
      </c>
      <c r="AF15" s="6">
        <f t="shared" si="0"/>
        <v>57.894736842105267</v>
      </c>
    </row>
    <row r="16" spans="1:32" x14ac:dyDescent="0.3">
      <c r="A16" s="1">
        <v>11</v>
      </c>
      <c r="B16" s="1" t="s">
        <v>67</v>
      </c>
      <c r="C16" s="74">
        <v>2</v>
      </c>
      <c r="D16" s="74" t="s">
        <v>57</v>
      </c>
      <c r="E16" s="74">
        <v>1</v>
      </c>
      <c r="F16" s="74">
        <v>1</v>
      </c>
      <c r="G16" s="74">
        <v>0</v>
      </c>
      <c r="H16" s="74">
        <v>0</v>
      </c>
      <c r="I16" s="74">
        <v>1</v>
      </c>
      <c r="J16" s="74">
        <v>1</v>
      </c>
      <c r="K16" s="74">
        <v>1</v>
      </c>
      <c r="L16" s="74">
        <v>1</v>
      </c>
      <c r="M16" s="74">
        <v>1</v>
      </c>
      <c r="N16" s="74">
        <v>0</v>
      </c>
      <c r="O16" s="74">
        <v>1</v>
      </c>
      <c r="P16" s="74">
        <v>2</v>
      </c>
      <c r="Q16" s="74">
        <v>1</v>
      </c>
      <c r="R16" s="74">
        <v>0</v>
      </c>
      <c r="S16" s="74">
        <v>0</v>
      </c>
      <c r="T16" s="74">
        <v>2</v>
      </c>
      <c r="U16" s="1"/>
      <c r="V16" s="1"/>
      <c r="W16" s="1"/>
      <c r="X16" s="1"/>
      <c r="Y16" s="1"/>
      <c r="Z16" s="1"/>
      <c r="AA16" s="1"/>
      <c r="AB16" s="1"/>
      <c r="AC16" s="1"/>
      <c r="AD16" s="74">
        <v>13</v>
      </c>
      <c r="AE16" s="74">
        <v>4</v>
      </c>
      <c r="AF16" s="6">
        <f t="shared" si="0"/>
        <v>68.421052631578945</v>
      </c>
    </row>
    <row r="17" spans="1:32" x14ac:dyDescent="0.3">
      <c r="A17" s="1">
        <v>12</v>
      </c>
      <c r="B17" s="1" t="s">
        <v>68</v>
      </c>
      <c r="C17" s="74">
        <v>2</v>
      </c>
      <c r="D17" s="74" t="s">
        <v>57</v>
      </c>
      <c r="E17" s="74">
        <v>1</v>
      </c>
      <c r="F17" s="74">
        <v>1</v>
      </c>
      <c r="G17" s="74">
        <v>0</v>
      </c>
      <c r="H17" s="74">
        <v>1</v>
      </c>
      <c r="I17" s="74">
        <v>1</v>
      </c>
      <c r="J17" s="74">
        <v>1</v>
      </c>
      <c r="K17" s="74">
        <v>1</v>
      </c>
      <c r="L17" s="74">
        <v>1</v>
      </c>
      <c r="M17" s="74">
        <v>1</v>
      </c>
      <c r="N17" s="74">
        <v>1</v>
      </c>
      <c r="O17" s="74">
        <v>0</v>
      </c>
      <c r="P17" s="74">
        <v>2</v>
      </c>
      <c r="Q17" s="74">
        <v>0</v>
      </c>
      <c r="R17" s="74">
        <v>0</v>
      </c>
      <c r="S17" s="74">
        <v>0</v>
      </c>
      <c r="T17" s="74">
        <v>0</v>
      </c>
      <c r="U17" s="1"/>
      <c r="V17" s="1"/>
      <c r="W17" s="1"/>
      <c r="X17" s="1"/>
      <c r="Y17" s="1"/>
      <c r="Z17" s="1"/>
      <c r="AA17" s="1"/>
      <c r="AB17" s="1"/>
      <c r="AC17" s="1"/>
      <c r="AD17" s="74">
        <v>11</v>
      </c>
      <c r="AE17" s="74">
        <v>3</v>
      </c>
      <c r="AF17" s="6">
        <f t="shared" si="0"/>
        <v>57.894736842105267</v>
      </c>
    </row>
    <row r="18" spans="1:32" x14ac:dyDescent="0.3">
      <c r="A18" s="1">
        <v>13</v>
      </c>
      <c r="B18" s="1" t="s">
        <v>69</v>
      </c>
      <c r="C18" s="74">
        <v>1</v>
      </c>
      <c r="D18" s="74" t="s">
        <v>57</v>
      </c>
      <c r="E18" s="74">
        <v>1</v>
      </c>
      <c r="F18" s="74">
        <v>0</v>
      </c>
      <c r="G18" s="74">
        <v>1</v>
      </c>
      <c r="H18" s="74">
        <v>0</v>
      </c>
      <c r="I18" s="74">
        <v>1</v>
      </c>
      <c r="J18" s="74">
        <v>1</v>
      </c>
      <c r="K18" s="74">
        <v>0</v>
      </c>
      <c r="L18" s="74">
        <v>1</v>
      </c>
      <c r="M18" s="74">
        <v>0</v>
      </c>
      <c r="N18" s="74">
        <v>1</v>
      </c>
      <c r="O18" s="74">
        <v>1</v>
      </c>
      <c r="P18" s="74">
        <v>1</v>
      </c>
      <c r="Q18" s="74">
        <v>1</v>
      </c>
      <c r="R18" s="74">
        <v>0</v>
      </c>
      <c r="S18" s="74">
        <v>0</v>
      </c>
      <c r="T18" s="74">
        <v>2</v>
      </c>
      <c r="U18" s="1"/>
      <c r="V18" s="1"/>
      <c r="W18" s="1"/>
      <c r="X18" s="1"/>
      <c r="Y18" s="1"/>
      <c r="Z18" s="1"/>
      <c r="AA18" s="1"/>
      <c r="AB18" s="1"/>
      <c r="AC18" s="1"/>
      <c r="AD18" s="74">
        <v>11</v>
      </c>
      <c r="AE18" s="74">
        <v>3</v>
      </c>
      <c r="AF18" s="6">
        <f t="shared" si="0"/>
        <v>57.894736842105267</v>
      </c>
    </row>
    <row r="19" spans="1:32" x14ac:dyDescent="0.3">
      <c r="A19" s="1">
        <v>14</v>
      </c>
      <c r="B19" s="1" t="s">
        <v>70</v>
      </c>
      <c r="C19" s="74">
        <v>1</v>
      </c>
      <c r="D19" s="74" t="s">
        <v>57</v>
      </c>
      <c r="E19" s="74">
        <v>0</v>
      </c>
      <c r="F19" s="74">
        <v>1</v>
      </c>
      <c r="G19" s="74">
        <v>1</v>
      </c>
      <c r="H19" s="74">
        <v>1</v>
      </c>
      <c r="I19" s="74">
        <v>1</v>
      </c>
      <c r="J19" s="74">
        <v>0</v>
      </c>
      <c r="K19" s="74">
        <v>0</v>
      </c>
      <c r="L19" s="74">
        <v>1</v>
      </c>
      <c r="M19" s="74">
        <v>1</v>
      </c>
      <c r="N19" s="74">
        <v>1</v>
      </c>
      <c r="O19" s="74">
        <v>1</v>
      </c>
      <c r="P19" s="74">
        <v>0</v>
      </c>
      <c r="Q19" s="74">
        <v>1</v>
      </c>
      <c r="R19" s="74">
        <v>0</v>
      </c>
      <c r="S19" s="74">
        <v>1</v>
      </c>
      <c r="T19" s="74">
        <v>0</v>
      </c>
      <c r="U19" s="1"/>
      <c r="V19" s="1"/>
      <c r="W19" s="1"/>
      <c r="X19" s="1"/>
      <c r="Y19" s="1"/>
      <c r="Z19" s="1"/>
      <c r="AA19" s="1"/>
      <c r="AB19" s="1"/>
      <c r="AC19" s="1"/>
      <c r="AD19" s="74">
        <v>10</v>
      </c>
      <c r="AE19" s="74">
        <v>3</v>
      </c>
      <c r="AF19" s="6">
        <f t="shared" si="0"/>
        <v>52.631578947368418</v>
      </c>
    </row>
    <row r="20" spans="1:32" x14ac:dyDescent="0.3">
      <c r="A20" s="1">
        <v>15</v>
      </c>
      <c r="B20" s="1" t="s">
        <v>71</v>
      </c>
      <c r="C20" s="74">
        <v>2</v>
      </c>
      <c r="D20" s="74" t="s">
        <v>57</v>
      </c>
      <c r="E20" s="74">
        <v>1</v>
      </c>
      <c r="F20" s="74">
        <v>1</v>
      </c>
      <c r="G20" s="74">
        <v>0</v>
      </c>
      <c r="H20" s="74">
        <v>0</v>
      </c>
      <c r="I20" s="74">
        <v>1</v>
      </c>
      <c r="J20" s="74">
        <v>0</v>
      </c>
      <c r="K20" s="74">
        <v>1</v>
      </c>
      <c r="L20" s="74">
        <v>1</v>
      </c>
      <c r="M20" s="74">
        <v>1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1"/>
      <c r="V20" s="1"/>
      <c r="W20" s="1"/>
      <c r="X20" s="1"/>
      <c r="Y20" s="1"/>
      <c r="Z20" s="1"/>
      <c r="AA20" s="1"/>
      <c r="AB20" s="1"/>
      <c r="AC20" s="1"/>
      <c r="AD20" s="74">
        <v>6</v>
      </c>
      <c r="AE20" s="74">
        <v>2</v>
      </c>
      <c r="AF20" s="6">
        <f t="shared" si="0"/>
        <v>31.578947368421051</v>
      </c>
    </row>
    <row r="21" spans="1:32" x14ac:dyDescent="0.3">
      <c r="A21" s="1">
        <v>16</v>
      </c>
      <c r="B21" s="1" t="s">
        <v>72</v>
      </c>
      <c r="C21" s="74">
        <v>2</v>
      </c>
      <c r="D21" s="74" t="s">
        <v>57</v>
      </c>
      <c r="E21" s="74">
        <v>1</v>
      </c>
      <c r="F21" s="74">
        <v>0</v>
      </c>
      <c r="G21" s="74">
        <v>0</v>
      </c>
      <c r="H21" s="74">
        <v>1</v>
      </c>
      <c r="I21" s="74">
        <v>0</v>
      </c>
      <c r="J21" s="74">
        <v>1</v>
      </c>
      <c r="K21" s="74">
        <v>1</v>
      </c>
      <c r="L21" s="74">
        <v>0</v>
      </c>
      <c r="M21" s="74">
        <v>1</v>
      </c>
      <c r="N21" s="74">
        <v>0</v>
      </c>
      <c r="O21" s="74">
        <v>0</v>
      </c>
      <c r="P21" s="74" t="s">
        <v>73</v>
      </c>
      <c r="Q21" s="74">
        <v>0</v>
      </c>
      <c r="R21" s="74">
        <v>0</v>
      </c>
      <c r="S21" s="74">
        <v>0</v>
      </c>
      <c r="T21" s="74">
        <v>0</v>
      </c>
      <c r="U21" s="1"/>
      <c r="V21" s="1"/>
      <c r="W21" s="1"/>
      <c r="X21" s="1"/>
      <c r="Y21" s="1"/>
      <c r="Z21" s="1"/>
      <c r="AA21" s="1"/>
      <c r="AB21" s="1"/>
      <c r="AC21" s="1"/>
      <c r="AD21" s="74">
        <v>5</v>
      </c>
      <c r="AE21" s="74">
        <v>2</v>
      </c>
      <c r="AF21" s="6">
        <f t="shared" si="0"/>
        <v>26.315789473684209</v>
      </c>
    </row>
    <row r="22" spans="1:32" x14ac:dyDescent="0.3">
      <c r="A22" s="1">
        <v>17</v>
      </c>
      <c r="B22" s="1" t="s">
        <v>74</v>
      </c>
      <c r="C22" s="74">
        <v>1</v>
      </c>
      <c r="D22" s="74" t="s">
        <v>75</v>
      </c>
      <c r="E22" s="74">
        <v>1</v>
      </c>
      <c r="F22" s="74">
        <v>1</v>
      </c>
      <c r="G22" s="74">
        <v>1</v>
      </c>
      <c r="H22" s="74">
        <v>1</v>
      </c>
      <c r="I22" s="74">
        <v>1</v>
      </c>
      <c r="J22" s="74">
        <v>1</v>
      </c>
      <c r="K22" s="74">
        <v>1</v>
      </c>
      <c r="L22" s="74">
        <v>1</v>
      </c>
      <c r="M22" s="74">
        <v>1</v>
      </c>
      <c r="N22" s="74">
        <v>1</v>
      </c>
      <c r="O22" s="74">
        <v>1</v>
      </c>
      <c r="P22" s="74" t="s">
        <v>73</v>
      </c>
      <c r="Q22" s="74">
        <v>0</v>
      </c>
      <c r="R22" s="74">
        <v>2</v>
      </c>
      <c r="S22" s="74">
        <v>1</v>
      </c>
      <c r="T22" s="74">
        <v>0</v>
      </c>
      <c r="U22" s="1"/>
      <c r="V22" s="1"/>
      <c r="W22" s="1"/>
      <c r="X22" s="1"/>
      <c r="Y22" s="1"/>
      <c r="Z22" s="1"/>
      <c r="AA22" s="1"/>
      <c r="AB22" s="1"/>
      <c r="AC22" s="1"/>
      <c r="AD22" s="74">
        <v>14</v>
      </c>
      <c r="AE22" s="74">
        <v>4</v>
      </c>
      <c r="AF22" s="6">
        <f t="shared" si="0"/>
        <v>73.68421052631578</v>
      </c>
    </row>
    <row r="23" spans="1:32" x14ac:dyDescent="0.3">
      <c r="A23" s="1">
        <v>18</v>
      </c>
      <c r="B23" s="1" t="s">
        <v>76</v>
      </c>
      <c r="C23" s="74">
        <v>1</v>
      </c>
      <c r="D23" s="74" t="s">
        <v>75</v>
      </c>
      <c r="E23" s="74">
        <v>1</v>
      </c>
      <c r="F23" s="74">
        <v>1</v>
      </c>
      <c r="G23" s="74">
        <v>1</v>
      </c>
      <c r="H23" s="74">
        <v>1</v>
      </c>
      <c r="I23" s="74">
        <v>1</v>
      </c>
      <c r="J23" s="74">
        <v>1</v>
      </c>
      <c r="K23" s="74" t="s">
        <v>73</v>
      </c>
      <c r="L23" s="74" t="s">
        <v>73</v>
      </c>
      <c r="M23" s="74" t="s">
        <v>73</v>
      </c>
      <c r="N23" s="74">
        <v>1</v>
      </c>
      <c r="O23" s="74">
        <v>1</v>
      </c>
      <c r="P23" s="74" t="s">
        <v>73</v>
      </c>
      <c r="Q23" s="74">
        <v>0</v>
      </c>
      <c r="R23" s="74">
        <v>2</v>
      </c>
      <c r="S23" s="74" t="s">
        <v>73</v>
      </c>
      <c r="T23" s="74" t="s">
        <v>73</v>
      </c>
      <c r="U23" s="1"/>
      <c r="V23" s="1"/>
      <c r="W23" s="1"/>
      <c r="X23" s="1"/>
      <c r="Y23" s="1"/>
      <c r="Z23" s="1"/>
      <c r="AA23" s="1"/>
      <c r="AB23" s="1"/>
      <c r="AC23" s="1"/>
      <c r="AD23" s="74">
        <v>10</v>
      </c>
      <c r="AE23" s="74">
        <v>3</v>
      </c>
      <c r="AF23" s="6">
        <f t="shared" si="0"/>
        <v>52.631578947368418</v>
      </c>
    </row>
    <row r="24" spans="1:32" x14ac:dyDescent="0.3">
      <c r="A24" s="1">
        <v>19</v>
      </c>
      <c r="B24" s="1" t="s">
        <v>77</v>
      </c>
      <c r="C24" s="74">
        <v>2</v>
      </c>
      <c r="D24" s="74" t="s">
        <v>75</v>
      </c>
      <c r="E24" s="74">
        <v>1</v>
      </c>
      <c r="F24" s="74">
        <v>1</v>
      </c>
      <c r="G24" s="74">
        <v>0</v>
      </c>
      <c r="H24" s="74">
        <v>1</v>
      </c>
      <c r="I24" s="74">
        <v>1</v>
      </c>
      <c r="J24" s="74">
        <v>1</v>
      </c>
      <c r="K24" s="74">
        <v>0</v>
      </c>
      <c r="L24" s="74">
        <v>1</v>
      </c>
      <c r="M24" s="74">
        <v>1</v>
      </c>
      <c r="N24" s="74">
        <v>1</v>
      </c>
      <c r="O24" s="74">
        <v>1</v>
      </c>
      <c r="P24" s="74">
        <v>1</v>
      </c>
      <c r="Q24" s="74">
        <v>1</v>
      </c>
      <c r="R24" s="74">
        <v>2</v>
      </c>
      <c r="S24" s="74">
        <v>0</v>
      </c>
      <c r="T24" s="74" t="s">
        <v>73</v>
      </c>
      <c r="U24" s="1"/>
      <c r="V24" s="1"/>
      <c r="W24" s="1"/>
      <c r="X24" s="1"/>
      <c r="Y24" s="1"/>
      <c r="Z24" s="1"/>
      <c r="AA24" s="1"/>
      <c r="AB24" s="1"/>
      <c r="AC24" s="1"/>
      <c r="AD24" s="74">
        <v>13</v>
      </c>
      <c r="AE24" s="74">
        <v>4</v>
      </c>
      <c r="AF24" s="6">
        <f t="shared" si="0"/>
        <v>68.421052631578945</v>
      </c>
    </row>
    <row r="25" spans="1:32" x14ac:dyDescent="0.3">
      <c r="A25" s="1">
        <v>20</v>
      </c>
      <c r="B25" s="1" t="s">
        <v>78</v>
      </c>
      <c r="C25" s="74">
        <v>2</v>
      </c>
      <c r="D25" s="74" t="s">
        <v>75</v>
      </c>
      <c r="E25" s="74">
        <v>0</v>
      </c>
      <c r="F25" s="74">
        <v>1</v>
      </c>
      <c r="G25" s="74">
        <v>0</v>
      </c>
      <c r="H25" s="74">
        <v>0</v>
      </c>
      <c r="I25" s="74">
        <v>1</v>
      </c>
      <c r="J25" s="74">
        <v>1</v>
      </c>
      <c r="K25" s="74">
        <v>0</v>
      </c>
      <c r="L25" s="74">
        <v>1</v>
      </c>
      <c r="M25" s="74">
        <v>1</v>
      </c>
      <c r="N25" s="74">
        <v>1</v>
      </c>
      <c r="O25" s="74">
        <v>1</v>
      </c>
      <c r="P25" s="74">
        <v>2</v>
      </c>
      <c r="Q25" s="74">
        <v>1</v>
      </c>
      <c r="R25" s="74">
        <v>0</v>
      </c>
      <c r="S25" s="74">
        <v>0</v>
      </c>
      <c r="T25" s="74">
        <v>0</v>
      </c>
      <c r="U25" s="1"/>
      <c r="V25" s="1"/>
      <c r="W25" s="1"/>
      <c r="X25" s="1"/>
      <c r="Y25" s="1"/>
      <c r="Z25" s="1"/>
      <c r="AA25" s="1"/>
      <c r="AB25" s="1"/>
      <c r="AC25" s="1"/>
      <c r="AD25" s="74">
        <v>10</v>
      </c>
      <c r="AE25" s="74">
        <v>3</v>
      </c>
      <c r="AF25" s="6">
        <f t="shared" ref="AF25:AF41" si="1">AD25/$AF$1*100</f>
        <v>52.631578947368418</v>
      </c>
    </row>
    <row r="26" spans="1:32" x14ac:dyDescent="0.3">
      <c r="A26" s="1">
        <v>21</v>
      </c>
      <c r="B26" s="1" t="s">
        <v>79</v>
      </c>
      <c r="C26" s="74">
        <v>2</v>
      </c>
      <c r="D26" s="74" t="s">
        <v>75</v>
      </c>
      <c r="E26" s="74">
        <v>0</v>
      </c>
      <c r="F26" s="74">
        <v>0</v>
      </c>
      <c r="G26" s="74">
        <v>1</v>
      </c>
      <c r="H26" s="74">
        <v>1</v>
      </c>
      <c r="I26" s="74">
        <v>1</v>
      </c>
      <c r="J26" s="74">
        <v>1</v>
      </c>
      <c r="K26" s="74">
        <v>1</v>
      </c>
      <c r="L26" s="74">
        <v>1</v>
      </c>
      <c r="M26" s="74">
        <v>1</v>
      </c>
      <c r="N26" s="74">
        <v>0</v>
      </c>
      <c r="O26" s="74" t="s">
        <v>73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1"/>
      <c r="V26" s="1"/>
      <c r="W26" s="1"/>
      <c r="X26" s="1"/>
      <c r="Y26" s="1"/>
      <c r="Z26" s="1"/>
      <c r="AA26" s="1"/>
      <c r="AB26" s="1"/>
      <c r="AC26" s="1"/>
      <c r="AD26" s="74">
        <v>7</v>
      </c>
      <c r="AE26" s="74">
        <v>3</v>
      </c>
      <c r="AF26" s="6">
        <f t="shared" si="1"/>
        <v>36.84210526315789</v>
      </c>
    </row>
    <row r="27" spans="1:32" x14ac:dyDescent="0.3">
      <c r="A27" s="1">
        <v>22</v>
      </c>
      <c r="B27" s="1" t="s">
        <v>80</v>
      </c>
      <c r="C27" s="74">
        <v>2</v>
      </c>
      <c r="D27" s="74" t="s">
        <v>75</v>
      </c>
      <c r="E27" s="74">
        <v>1</v>
      </c>
      <c r="F27" s="74">
        <v>1</v>
      </c>
      <c r="G27" s="74">
        <v>1</v>
      </c>
      <c r="H27" s="74">
        <v>0</v>
      </c>
      <c r="I27" s="74">
        <v>1</v>
      </c>
      <c r="J27" s="74">
        <v>1</v>
      </c>
      <c r="K27" s="74">
        <v>0</v>
      </c>
      <c r="L27" s="74">
        <v>1</v>
      </c>
      <c r="M27" s="74">
        <v>1</v>
      </c>
      <c r="N27" s="74">
        <v>0</v>
      </c>
      <c r="O27" s="74">
        <v>1</v>
      </c>
      <c r="P27" s="74">
        <v>2</v>
      </c>
      <c r="Q27" s="74">
        <v>1</v>
      </c>
      <c r="R27" s="74">
        <v>0</v>
      </c>
      <c r="S27" s="74">
        <v>0</v>
      </c>
      <c r="T27" s="74">
        <v>0</v>
      </c>
      <c r="U27" s="1"/>
      <c r="V27" s="1"/>
      <c r="W27" s="1"/>
      <c r="X27" s="1"/>
      <c r="Y27" s="1"/>
      <c r="Z27" s="1"/>
      <c r="AA27" s="1"/>
      <c r="AB27" s="1"/>
      <c r="AC27" s="1"/>
      <c r="AD27" s="74">
        <v>11</v>
      </c>
      <c r="AE27" s="74">
        <v>3</v>
      </c>
      <c r="AF27" s="6">
        <f t="shared" si="1"/>
        <v>57.894736842105267</v>
      </c>
    </row>
    <row r="28" spans="1:32" x14ac:dyDescent="0.3">
      <c r="A28" s="1">
        <v>23</v>
      </c>
      <c r="B28" s="1" t="s">
        <v>81</v>
      </c>
      <c r="C28" s="74">
        <v>2</v>
      </c>
      <c r="D28" s="74" t="s">
        <v>75</v>
      </c>
      <c r="E28" s="74">
        <v>0</v>
      </c>
      <c r="F28" s="74">
        <v>1</v>
      </c>
      <c r="G28" s="74">
        <v>0</v>
      </c>
      <c r="H28" s="74">
        <v>1</v>
      </c>
      <c r="I28" s="74">
        <v>1</v>
      </c>
      <c r="J28" s="74">
        <v>1</v>
      </c>
      <c r="K28" s="74">
        <v>0</v>
      </c>
      <c r="L28" s="74">
        <v>1</v>
      </c>
      <c r="M28" s="74">
        <v>1</v>
      </c>
      <c r="N28" s="74">
        <v>1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2</v>
      </c>
      <c r="U28" s="1"/>
      <c r="V28" s="1"/>
      <c r="W28" s="1"/>
      <c r="X28" s="1"/>
      <c r="Y28" s="1"/>
      <c r="Z28" s="1"/>
      <c r="AA28" s="1"/>
      <c r="AB28" s="1"/>
      <c r="AC28" s="1"/>
      <c r="AD28" s="74">
        <v>9</v>
      </c>
      <c r="AE28" s="74">
        <v>3</v>
      </c>
      <c r="AF28" s="6">
        <f t="shared" si="1"/>
        <v>47.368421052631575</v>
      </c>
    </row>
    <row r="29" spans="1:32" x14ac:dyDescent="0.3">
      <c r="A29" s="1">
        <v>24</v>
      </c>
      <c r="B29" s="1" t="s">
        <v>82</v>
      </c>
      <c r="C29" s="74">
        <v>2</v>
      </c>
      <c r="D29" s="74" t="s">
        <v>75</v>
      </c>
      <c r="E29" s="74">
        <v>0</v>
      </c>
      <c r="F29" s="74" t="s">
        <v>73</v>
      </c>
      <c r="G29" s="74">
        <v>0</v>
      </c>
      <c r="H29" s="74">
        <v>1</v>
      </c>
      <c r="I29" s="74">
        <v>1</v>
      </c>
      <c r="J29" s="74">
        <v>1</v>
      </c>
      <c r="K29" s="74">
        <v>0</v>
      </c>
      <c r="L29" s="74">
        <v>1</v>
      </c>
      <c r="M29" s="74">
        <v>1</v>
      </c>
      <c r="N29" s="74">
        <v>0</v>
      </c>
      <c r="O29" s="74">
        <v>1</v>
      </c>
      <c r="P29" s="74" t="s">
        <v>73</v>
      </c>
      <c r="Q29" s="74">
        <v>1</v>
      </c>
      <c r="R29" s="74" t="s">
        <v>73</v>
      </c>
      <c r="S29" s="74" t="s">
        <v>73</v>
      </c>
      <c r="T29" s="74" t="s">
        <v>73</v>
      </c>
      <c r="U29" s="1"/>
      <c r="V29" s="1"/>
      <c r="W29" s="1"/>
      <c r="X29" s="1"/>
      <c r="Y29" s="1"/>
      <c r="Z29" s="1"/>
      <c r="AA29" s="1"/>
      <c r="AB29" s="1"/>
      <c r="AC29" s="1"/>
      <c r="AD29" s="74">
        <v>7</v>
      </c>
      <c r="AE29" s="74">
        <v>3</v>
      </c>
      <c r="AF29" s="6">
        <f t="shared" si="1"/>
        <v>36.84210526315789</v>
      </c>
    </row>
    <row r="30" spans="1:32" x14ac:dyDescent="0.3">
      <c r="A30" s="1">
        <v>25</v>
      </c>
      <c r="B30" s="1" t="s">
        <v>83</v>
      </c>
      <c r="C30" s="74">
        <v>1</v>
      </c>
      <c r="D30" s="74" t="s">
        <v>75</v>
      </c>
      <c r="E30" s="74">
        <v>1</v>
      </c>
      <c r="F30" s="74">
        <v>0</v>
      </c>
      <c r="G30" s="74">
        <v>1</v>
      </c>
      <c r="H30" s="74">
        <v>1</v>
      </c>
      <c r="I30" s="74">
        <v>1</v>
      </c>
      <c r="J30" s="74">
        <v>0</v>
      </c>
      <c r="K30" s="74">
        <v>0</v>
      </c>
      <c r="L30" s="74">
        <v>0</v>
      </c>
      <c r="M30" s="74">
        <v>1</v>
      </c>
      <c r="N30" s="74">
        <v>1</v>
      </c>
      <c r="O30" s="74">
        <v>0</v>
      </c>
      <c r="P30" s="74" t="s">
        <v>73</v>
      </c>
      <c r="Q30" s="74">
        <v>0</v>
      </c>
      <c r="R30" s="74">
        <v>2</v>
      </c>
      <c r="S30" s="74">
        <v>0</v>
      </c>
      <c r="T30" s="74">
        <v>0</v>
      </c>
      <c r="U30" s="1"/>
      <c r="V30" s="1"/>
      <c r="W30" s="1"/>
      <c r="X30" s="1"/>
      <c r="Y30" s="1"/>
      <c r="Z30" s="1"/>
      <c r="AA30" s="1"/>
      <c r="AB30" s="1"/>
      <c r="AC30" s="1"/>
      <c r="AD30" s="74">
        <v>8</v>
      </c>
      <c r="AE30" s="74">
        <v>3</v>
      </c>
      <c r="AF30" s="6">
        <f t="shared" si="1"/>
        <v>42.105263157894733</v>
      </c>
    </row>
    <row r="31" spans="1:32" x14ac:dyDescent="0.3">
      <c r="A31" s="1">
        <v>26</v>
      </c>
      <c r="B31" s="1" t="s">
        <v>84</v>
      </c>
      <c r="C31" s="74">
        <v>1</v>
      </c>
      <c r="D31" s="74" t="s">
        <v>75</v>
      </c>
      <c r="E31" s="74">
        <v>1</v>
      </c>
      <c r="F31" s="74">
        <v>1</v>
      </c>
      <c r="G31" s="74">
        <v>1</v>
      </c>
      <c r="H31" s="74">
        <v>1</v>
      </c>
      <c r="I31" s="74">
        <v>1</v>
      </c>
      <c r="J31" s="74">
        <v>1</v>
      </c>
      <c r="K31" s="74" t="s">
        <v>73</v>
      </c>
      <c r="L31" s="74">
        <v>1</v>
      </c>
      <c r="M31" s="74">
        <v>1</v>
      </c>
      <c r="N31" s="74">
        <v>1</v>
      </c>
      <c r="O31" s="74">
        <v>1</v>
      </c>
      <c r="P31" s="74" t="s">
        <v>73</v>
      </c>
      <c r="Q31" s="74">
        <v>1</v>
      </c>
      <c r="R31" s="74">
        <v>1</v>
      </c>
      <c r="S31" s="74">
        <v>1</v>
      </c>
      <c r="T31" s="74">
        <v>1</v>
      </c>
      <c r="U31" s="1"/>
      <c r="V31" s="1"/>
      <c r="W31" s="1"/>
      <c r="X31" s="1"/>
      <c r="Y31" s="1"/>
      <c r="Z31" s="1"/>
      <c r="AA31" s="1"/>
      <c r="AB31" s="1"/>
      <c r="AC31" s="1"/>
      <c r="AD31" s="74">
        <v>14</v>
      </c>
      <c r="AE31" s="74">
        <v>4</v>
      </c>
      <c r="AF31" s="6">
        <f t="shared" si="1"/>
        <v>73.68421052631578</v>
      </c>
    </row>
    <row r="32" spans="1:32" x14ac:dyDescent="0.3">
      <c r="A32" s="1">
        <v>27</v>
      </c>
      <c r="B32" s="1" t="s">
        <v>85</v>
      </c>
      <c r="C32" s="74">
        <v>2</v>
      </c>
      <c r="D32" s="74" t="s">
        <v>75</v>
      </c>
      <c r="E32" s="74">
        <v>0</v>
      </c>
      <c r="F32" s="74">
        <v>0</v>
      </c>
      <c r="G32" s="74">
        <v>0</v>
      </c>
      <c r="H32" s="74">
        <v>1</v>
      </c>
      <c r="I32" s="74">
        <v>1</v>
      </c>
      <c r="J32" s="74">
        <v>1</v>
      </c>
      <c r="K32" s="74">
        <v>0</v>
      </c>
      <c r="L32" s="74">
        <v>1</v>
      </c>
      <c r="M32" s="74">
        <v>1</v>
      </c>
      <c r="N32" s="74">
        <v>0</v>
      </c>
      <c r="O32" s="74">
        <v>1</v>
      </c>
      <c r="P32" s="74">
        <v>2</v>
      </c>
      <c r="Q32" s="74">
        <v>1</v>
      </c>
      <c r="R32" s="74">
        <v>2</v>
      </c>
      <c r="S32" s="74">
        <v>0</v>
      </c>
      <c r="T32" s="74">
        <v>0</v>
      </c>
      <c r="U32" s="1"/>
      <c r="V32" s="1"/>
      <c r="W32" s="1"/>
      <c r="X32" s="1"/>
      <c r="Y32" s="1"/>
      <c r="Z32" s="1"/>
      <c r="AA32" s="1"/>
      <c r="AB32" s="1"/>
      <c r="AC32" s="1"/>
      <c r="AD32" s="74">
        <v>11</v>
      </c>
      <c r="AE32" s="74">
        <v>3</v>
      </c>
      <c r="AF32" s="6">
        <f t="shared" si="1"/>
        <v>57.894736842105267</v>
      </c>
    </row>
    <row r="33" spans="1:32" x14ac:dyDescent="0.3">
      <c r="A33" s="1">
        <v>28</v>
      </c>
      <c r="B33" s="1" t="s">
        <v>86</v>
      </c>
      <c r="C33" s="74">
        <v>1</v>
      </c>
      <c r="D33" s="74" t="s">
        <v>75</v>
      </c>
      <c r="E33" s="74">
        <v>1</v>
      </c>
      <c r="F33" s="74">
        <v>1</v>
      </c>
      <c r="G33" s="74">
        <v>1</v>
      </c>
      <c r="H33" s="74">
        <v>1</v>
      </c>
      <c r="I33" s="74">
        <v>1</v>
      </c>
      <c r="J33" s="74">
        <v>1</v>
      </c>
      <c r="K33" s="74">
        <v>1</v>
      </c>
      <c r="L33" s="74">
        <v>1</v>
      </c>
      <c r="M33" s="74">
        <v>1</v>
      </c>
      <c r="N33" s="74">
        <v>0</v>
      </c>
      <c r="O33" s="74">
        <v>1</v>
      </c>
      <c r="P33" s="74">
        <v>1</v>
      </c>
      <c r="Q33" s="74">
        <v>1</v>
      </c>
      <c r="R33" s="74">
        <v>2</v>
      </c>
      <c r="S33" s="74">
        <v>0</v>
      </c>
      <c r="T33" s="74">
        <v>0</v>
      </c>
      <c r="U33" s="1"/>
      <c r="V33" s="1"/>
      <c r="W33" s="1"/>
      <c r="X33" s="1"/>
      <c r="Y33" s="1"/>
      <c r="Z33" s="1"/>
      <c r="AA33" s="1"/>
      <c r="AB33" s="1"/>
      <c r="AC33" s="1"/>
      <c r="AD33" s="74">
        <v>14</v>
      </c>
      <c r="AE33" s="74">
        <v>4</v>
      </c>
      <c r="AF33" s="6">
        <f t="shared" si="1"/>
        <v>73.68421052631578</v>
      </c>
    </row>
    <row r="34" spans="1:32" x14ac:dyDescent="0.3">
      <c r="A34" s="1">
        <v>29</v>
      </c>
      <c r="B34" s="1" t="s">
        <v>87</v>
      </c>
      <c r="C34" s="74">
        <v>2</v>
      </c>
      <c r="D34" s="74" t="s">
        <v>75</v>
      </c>
      <c r="E34" s="74">
        <v>0</v>
      </c>
      <c r="F34" s="74">
        <v>1</v>
      </c>
      <c r="G34" s="74">
        <v>1</v>
      </c>
      <c r="H34" s="74">
        <v>1</v>
      </c>
      <c r="I34" s="74">
        <v>1</v>
      </c>
      <c r="J34" s="74">
        <v>1</v>
      </c>
      <c r="K34" s="74">
        <v>1</v>
      </c>
      <c r="L34" s="74">
        <v>1</v>
      </c>
      <c r="M34" s="74">
        <v>1</v>
      </c>
      <c r="N34" s="74">
        <v>1</v>
      </c>
      <c r="O34" s="74">
        <v>1</v>
      </c>
      <c r="P34" s="74">
        <v>1</v>
      </c>
      <c r="Q34" s="74">
        <v>1</v>
      </c>
      <c r="R34" s="74">
        <v>1</v>
      </c>
      <c r="S34" s="74">
        <v>1</v>
      </c>
      <c r="T34" s="74">
        <v>0</v>
      </c>
      <c r="U34" s="1"/>
      <c r="V34" s="1"/>
      <c r="W34" s="1"/>
      <c r="X34" s="1"/>
      <c r="Y34" s="1"/>
      <c r="Z34" s="1"/>
      <c r="AA34" s="1"/>
      <c r="AB34" s="1"/>
      <c r="AC34" s="1"/>
      <c r="AD34" s="74">
        <v>14</v>
      </c>
      <c r="AE34" s="74">
        <v>4</v>
      </c>
      <c r="AF34" s="6">
        <f t="shared" si="1"/>
        <v>73.68421052631578</v>
      </c>
    </row>
    <row r="35" spans="1:32" x14ac:dyDescent="0.3">
      <c r="A35" s="1">
        <v>30</v>
      </c>
      <c r="B35" s="1" t="s">
        <v>88</v>
      </c>
      <c r="C35" s="74">
        <v>1</v>
      </c>
      <c r="D35" s="74" t="s">
        <v>75</v>
      </c>
      <c r="E35" s="74">
        <v>0</v>
      </c>
      <c r="F35" s="74">
        <v>1</v>
      </c>
      <c r="G35" s="74">
        <v>0</v>
      </c>
      <c r="H35" s="74">
        <v>1</v>
      </c>
      <c r="I35" s="74">
        <v>0</v>
      </c>
      <c r="J35" s="74">
        <v>0</v>
      </c>
      <c r="K35" s="74">
        <v>0</v>
      </c>
      <c r="L35" s="74">
        <v>0</v>
      </c>
      <c r="M35" s="74">
        <v>1</v>
      </c>
      <c r="N35" s="74">
        <v>0</v>
      </c>
      <c r="O35" s="74" t="s">
        <v>73</v>
      </c>
      <c r="P35" s="74" t="s">
        <v>73</v>
      </c>
      <c r="Q35" s="74">
        <v>0</v>
      </c>
      <c r="R35" s="74">
        <v>0</v>
      </c>
      <c r="S35" s="74" t="s">
        <v>73</v>
      </c>
      <c r="T35" s="74" t="s">
        <v>73</v>
      </c>
      <c r="U35" s="1"/>
      <c r="V35" s="1"/>
      <c r="W35" s="1"/>
      <c r="X35" s="1"/>
      <c r="Y35" s="1"/>
      <c r="Z35" s="1"/>
      <c r="AA35" s="1"/>
      <c r="AB35" s="1"/>
      <c r="AC35" s="1"/>
      <c r="AD35" s="74">
        <v>3</v>
      </c>
      <c r="AE35" s="74">
        <v>2</v>
      </c>
      <c r="AF35" s="6">
        <f t="shared" si="1"/>
        <v>15.789473684210526</v>
      </c>
    </row>
    <row r="36" spans="1:32" x14ac:dyDescent="0.3">
      <c r="A36" s="1">
        <v>31</v>
      </c>
      <c r="B36" s="1" t="s">
        <v>89</v>
      </c>
      <c r="C36" s="74">
        <v>1</v>
      </c>
      <c r="D36" s="74" t="s">
        <v>75</v>
      </c>
      <c r="E36" s="74">
        <v>1</v>
      </c>
      <c r="F36" s="74">
        <v>1</v>
      </c>
      <c r="G36" s="74">
        <v>1</v>
      </c>
      <c r="H36" s="74">
        <v>1</v>
      </c>
      <c r="I36" s="74">
        <v>1</v>
      </c>
      <c r="J36" s="74">
        <v>0</v>
      </c>
      <c r="K36" s="74" t="s">
        <v>73</v>
      </c>
      <c r="L36" s="74">
        <v>1</v>
      </c>
      <c r="M36" s="74">
        <v>1</v>
      </c>
      <c r="N36" s="74">
        <v>1</v>
      </c>
      <c r="O36" s="74">
        <v>1</v>
      </c>
      <c r="P36" s="74" t="s">
        <v>73</v>
      </c>
      <c r="Q36" s="74">
        <v>0</v>
      </c>
      <c r="R36" s="74">
        <v>0</v>
      </c>
      <c r="S36" s="74">
        <v>0</v>
      </c>
      <c r="T36" s="74">
        <v>0</v>
      </c>
      <c r="U36" s="1"/>
      <c r="V36" s="1"/>
      <c r="W36" s="1"/>
      <c r="X36" s="1"/>
      <c r="Y36" s="1"/>
      <c r="Z36" s="1"/>
      <c r="AA36" s="1"/>
      <c r="AB36" s="1"/>
      <c r="AC36" s="1"/>
      <c r="AD36" s="74">
        <v>9</v>
      </c>
      <c r="AE36" s="74">
        <v>3</v>
      </c>
      <c r="AF36" s="6">
        <f t="shared" si="1"/>
        <v>47.368421052631575</v>
      </c>
    </row>
    <row r="37" spans="1:32" x14ac:dyDescent="0.3">
      <c r="A37" s="1">
        <v>32</v>
      </c>
      <c r="B37" s="1" t="s">
        <v>90</v>
      </c>
      <c r="C37" s="74">
        <v>1</v>
      </c>
      <c r="D37" s="74" t="s">
        <v>57</v>
      </c>
      <c r="E37" s="74">
        <v>1</v>
      </c>
      <c r="F37" s="74">
        <v>1</v>
      </c>
      <c r="G37" s="74">
        <v>1</v>
      </c>
      <c r="H37" s="74">
        <v>1</v>
      </c>
      <c r="I37" s="74">
        <v>1</v>
      </c>
      <c r="J37" s="74">
        <v>0</v>
      </c>
      <c r="K37" s="74">
        <v>0</v>
      </c>
      <c r="L37" s="74">
        <v>0</v>
      </c>
      <c r="M37" s="74">
        <v>1</v>
      </c>
      <c r="N37" s="74">
        <v>1</v>
      </c>
      <c r="O37" s="74">
        <v>1</v>
      </c>
      <c r="P37" s="74">
        <v>0</v>
      </c>
      <c r="Q37" s="74">
        <v>1</v>
      </c>
      <c r="R37" s="74">
        <v>0</v>
      </c>
      <c r="S37" s="74">
        <v>1</v>
      </c>
      <c r="T37" s="74">
        <v>0</v>
      </c>
      <c r="U37" s="1"/>
      <c r="V37" s="1"/>
      <c r="W37" s="1"/>
      <c r="X37" s="1"/>
      <c r="Y37" s="1"/>
      <c r="Z37" s="1"/>
      <c r="AA37" s="1"/>
      <c r="AB37" s="1"/>
      <c r="AC37" s="1"/>
      <c r="AD37" s="74">
        <v>10</v>
      </c>
      <c r="AE37" s="74">
        <v>3</v>
      </c>
      <c r="AF37" s="6">
        <f t="shared" si="1"/>
        <v>52.631578947368418</v>
      </c>
    </row>
    <row r="38" spans="1:32" x14ac:dyDescent="0.3">
      <c r="A38" s="1">
        <v>33</v>
      </c>
      <c r="B38" s="1" t="s">
        <v>91</v>
      </c>
      <c r="C38" s="74">
        <v>1</v>
      </c>
      <c r="D38" s="74" t="s">
        <v>57</v>
      </c>
      <c r="E38" s="74">
        <v>0</v>
      </c>
      <c r="F38" s="74">
        <v>1</v>
      </c>
      <c r="G38" s="74">
        <v>1</v>
      </c>
      <c r="H38" s="74">
        <v>1</v>
      </c>
      <c r="I38" s="74">
        <v>1</v>
      </c>
      <c r="J38" s="74">
        <v>0</v>
      </c>
      <c r="K38" s="74">
        <v>0</v>
      </c>
      <c r="L38" s="74">
        <v>1</v>
      </c>
      <c r="M38" s="74">
        <v>1</v>
      </c>
      <c r="N38" s="74">
        <v>1</v>
      </c>
      <c r="O38" s="74">
        <v>1</v>
      </c>
      <c r="P38" s="74">
        <v>2</v>
      </c>
      <c r="Q38" s="74">
        <v>1</v>
      </c>
      <c r="R38" s="74">
        <v>0</v>
      </c>
      <c r="S38" s="74">
        <v>0</v>
      </c>
      <c r="T38" s="74">
        <v>0</v>
      </c>
      <c r="U38" s="1"/>
      <c r="V38" s="1"/>
      <c r="W38" s="1"/>
      <c r="X38" s="1"/>
      <c r="Y38" s="1"/>
      <c r="Z38" s="1"/>
      <c r="AA38" s="1"/>
      <c r="AB38" s="1"/>
      <c r="AC38" s="1"/>
      <c r="AD38" s="74">
        <v>11</v>
      </c>
      <c r="AE38" s="74">
        <v>3</v>
      </c>
      <c r="AF38" s="6">
        <f t="shared" si="1"/>
        <v>57.894736842105267</v>
      </c>
    </row>
    <row r="39" spans="1:32" x14ac:dyDescent="0.3">
      <c r="A39" s="1">
        <v>34</v>
      </c>
      <c r="B39" s="1" t="s">
        <v>92</v>
      </c>
      <c r="C39" s="74">
        <v>1</v>
      </c>
      <c r="D39" s="74" t="s">
        <v>57</v>
      </c>
      <c r="E39" s="74">
        <v>0</v>
      </c>
      <c r="F39" s="74">
        <v>1</v>
      </c>
      <c r="G39" s="74">
        <v>1</v>
      </c>
      <c r="H39" s="74">
        <v>1</v>
      </c>
      <c r="I39" s="74">
        <v>1</v>
      </c>
      <c r="J39" s="74">
        <v>1</v>
      </c>
      <c r="K39" s="74">
        <v>1</v>
      </c>
      <c r="L39" s="74">
        <v>0</v>
      </c>
      <c r="M39" s="74">
        <v>1</v>
      </c>
      <c r="N39" s="74">
        <v>1</v>
      </c>
      <c r="O39" s="74">
        <v>0</v>
      </c>
      <c r="P39" s="74">
        <v>2</v>
      </c>
      <c r="Q39" s="74">
        <v>1</v>
      </c>
      <c r="R39" s="74">
        <v>0</v>
      </c>
      <c r="S39" s="74">
        <v>0</v>
      </c>
      <c r="T39" s="74">
        <v>0</v>
      </c>
      <c r="U39" s="1"/>
      <c r="V39" s="1"/>
      <c r="W39" s="1"/>
      <c r="X39" s="1"/>
      <c r="Y39" s="1"/>
      <c r="Z39" s="1"/>
      <c r="AA39" s="1"/>
      <c r="AB39" s="1"/>
      <c r="AC39" s="1"/>
      <c r="AD39" s="74">
        <v>11</v>
      </c>
      <c r="AE39" s="74">
        <v>3</v>
      </c>
      <c r="AF39" s="6">
        <f t="shared" si="1"/>
        <v>57.894736842105267</v>
      </c>
    </row>
    <row r="40" spans="1:32" x14ac:dyDescent="0.3">
      <c r="A40" s="1">
        <v>35</v>
      </c>
      <c r="B40" s="1" t="s">
        <v>93</v>
      </c>
      <c r="C40" s="74">
        <v>1</v>
      </c>
      <c r="D40" s="74" t="s">
        <v>57</v>
      </c>
      <c r="E40" s="74">
        <v>1</v>
      </c>
      <c r="F40" s="74">
        <v>0</v>
      </c>
      <c r="G40" s="74">
        <v>1</v>
      </c>
      <c r="H40" s="74">
        <v>1</v>
      </c>
      <c r="I40" s="74">
        <v>1</v>
      </c>
      <c r="J40" s="74">
        <v>1</v>
      </c>
      <c r="K40" s="74">
        <v>0</v>
      </c>
      <c r="L40" s="74">
        <v>1</v>
      </c>
      <c r="M40" s="74">
        <v>1</v>
      </c>
      <c r="N40" s="74">
        <v>1</v>
      </c>
      <c r="O40" s="74">
        <v>1</v>
      </c>
      <c r="P40" s="74">
        <v>0</v>
      </c>
      <c r="Q40" s="74">
        <v>1</v>
      </c>
      <c r="R40" s="74">
        <v>0</v>
      </c>
      <c r="S40" s="74">
        <v>0</v>
      </c>
      <c r="T40" s="74">
        <v>0</v>
      </c>
      <c r="U40" s="1"/>
      <c r="V40" s="1"/>
      <c r="W40" s="1"/>
      <c r="X40" s="1"/>
      <c r="Y40" s="1"/>
      <c r="Z40" s="1"/>
      <c r="AA40" s="1"/>
      <c r="AB40" s="1"/>
      <c r="AC40" s="1"/>
      <c r="AD40" s="74">
        <v>10</v>
      </c>
      <c r="AE40" s="74">
        <v>3</v>
      </c>
      <c r="AF40" s="6">
        <f t="shared" si="1"/>
        <v>52.631578947368418</v>
      </c>
    </row>
    <row r="41" spans="1:32" x14ac:dyDescent="0.3">
      <c r="A41" s="1">
        <v>36</v>
      </c>
      <c r="B41" s="1" t="s">
        <v>94</v>
      </c>
      <c r="C41" s="74">
        <v>1</v>
      </c>
      <c r="D41" s="74" t="s">
        <v>75</v>
      </c>
      <c r="E41" s="74">
        <v>1</v>
      </c>
      <c r="F41" s="74">
        <v>0</v>
      </c>
      <c r="G41" s="74">
        <v>1</v>
      </c>
      <c r="H41" s="74">
        <v>1</v>
      </c>
      <c r="I41" s="74">
        <v>1</v>
      </c>
      <c r="J41" s="74">
        <v>0</v>
      </c>
      <c r="K41" s="74">
        <v>0</v>
      </c>
      <c r="L41" s="74">
        <v>0</v>
      </c>
      <c r="M41" s="74">
        <v>1</v>
      </c>
      <c r="N41" s="74" t="s">
        <v>73</v>
      </c>
      <c r="O41" s="74">
        <v>0</v>
      </c>
      <c r="P41" s="74" t="s">
        <v>73</v>
      </c>
      <c r="Q41" s="74">
        <v>0</v>
      </c>
      <c r="R41" s="74">
        <v>0</v>
      </c>
      <c r="S41" s="74">
        <v>0</v>
      </c>
      <c r="T41" s="74">
        <v>0</v>
      </c>
      <c r="U41" s="1"/>
      <c r="V41" s="1"/>
      <c r="W41" s="1"/>
      <c r="X41" s="1"/>
      <c r="Y41" s="1"/>
      <c r="Z41" s="1"/>
      <c r="AA41" s="1"/>
      <c r="AB41" s="1"/>
      <c r="AC41" s="1"/>
      <c r="AD41" s="74">
        <v>5</v>
      </c>
      <c r="AE41" s="74">
        <v>2</v>
      </c>
      <c r="AF41" s="6">
        <f t="shared" si="1"/>
        <v>26.315789473684209</v>
      </c>
    </row>
    <row r="42" spans="1:32" ht="15" x14ac:dyDescent="0.25">
      <c r="A42" s="1"/>
      <c r="B42" s="1"/>
      <c r="C42" s="2"/>
      <c r="D42" s="2"/>
      <c r="E42" s="7">
        <f t="shared" ref="E42:AC42" si="2">AVERAGE(E6:E41)/E1*100</f>
        <v>72.222222222222214</v>
      </c>
      <c r="F42" s="7">
        <f t="shared" si="2"/>
        <v>74.285714285714292</v>
      </c>
      <c r="G42" s="7">
        <f t="shared" si="2"/>
        <v>61.111111111111114</v>
      </c>
      <c r="H42" s="7">
        <f t="shared" si="2"/>
        <v>83.333333333333343</v>
      </c>
      <c r="I42" s="7">
        <f t="shared" si="2"/>
        <v>94.444444444444443</v>
      </c>
      <c r="J42" s="7">
        <f t="shared" si="2"/>
        <v>69.444444444444443</v>
      </c>
      <c r="K42" s="7">
        <f t="shared" si="2"/>
        <v>36.363636363636367</v>
      </c>
      <c r="L42" s="7">
        <f t="shared" si="2"/>
        <v>80</v>
      </c>
      <c r="M42" s="7">
        <f t="shared" si="2"/>
        <v>94.285714285714278</v>
      </c>
      <c r="N42" s="7">
        <f t="shared" si="2"/>
        <v>65.714285714285708</v>
      </c>
      <c r="O42" s="7">
        <f t="shared" si="2"/>
        <v>79.411764705882348</v>
      </c>
      <c r="P42" s="7">
        <f t="shared" si="2"/>
        <v>57.407407407407405</v>
      </c>
      <c r="Q42" s="7">
        <f t="shared" si="2"/>
        <v>61.111111111111114</v>
      </c>
      <c r="R42" s="7">
        <f t="shared" si="2"/>
        <v>22.857142857142858</v>
      </c>
      <c r="S42" s="7">
        <f t="shared" si="2"/>
        <v>24.242424242424242</v>
      </c>
      <c r="T42" s="7">
        <f t="shared" si="2"/>
        <v>17.1875</v>
      </c>
      <c r="U42" s="7" t="e">
        <f t="shared" si="2"/>
        <v>#DIV/0!</v>
      </c>
      <c r="V42" s="7" t="e">
        <f t="shared" si="2"/>
        <v>#DIV/0!</v>
      </c>
      <c r="W42" s="7" t="e">
        <f t="shared" si="2"/>
        <v>#DIV/0!</v>
      </c>
      <c r="X42" s="7" t="e">
        <f t="shared" si="2"/>
        <v>#DIV/0!</v>
      </c>
      <c r="Y42" s="7" t="e">
        <f t="shared" si="2"/>
        <v>#DIV/0!</v>
      </c>
      <c r="Z42" s="7" t="e">
        <f t="shared" si="2"/>
        <v>#DIV/0!</v>
      </c>
      <c r="AA42" s="7" t="e">
        <f t="shared" si="2"/>
        <v>#DIV/0!</v>
      </c>
      <c r="AB42" s="7" t="e">
        <f t="shared" si="2"/>
        <v>#DIV/0!</v>
      </c>
      <c r="AC42" s="7" t="e">
        <f t="shared" si="2"/>
        <v>#DIV/0!</v>
      </c>
      <c r="AD42" s="35">
        <f>AVERAGE(AD6:AD41)</f>
        <v>10.388888888888889</v>
      </c>
      <c r="AE42" s="35">
        <f>AVERAGE(AE6:AE41)</f>
        <v>3.1388888888888888</v>
      </c>
      <c r="AF42" s="35">
        <f>AVERAGE(AF6:AF41)</f>
        <v>54.678362573099413</v>
      </c>
    </row>
    <row r="43" spans="1:32" s="28" customFormat="1" ht="15" x14ac:dyDescent="0.25">
      <c r="C43" s="36"/>
      <c r="D43" s="36"/>
      <c r="AD43" s="37"/>
      <c r="AE43" s="36"/>
    </row>
    <row r="44" spans="1:32" x14ac:dyDescent="0.3">
      <c r="E44" s="14">
        <v>132</v>
      </c>
      <c r="AD44" s="81" t="s">
        <v>10</v>
      </c>
      <c r="AE44" s="82"/>
    </row>
    <row r="45" spans="1:32" x14ac:dyDescent="0.3">
      <c r="E45" s="2">
        <f t="shared" ref="E45:AC45" si="3">COUNTIF(E6:E41,E1)/$E$44</f>
        <v>0.19696969696969696</v>
      </c>
      <c r="F45" s="2">
        <f t="shared" si="3"/>
        <v>0.19696969696969696</v>
      </c>
      <c r="G45" s="2">
        <f t="shared" si="3"/>
        <v>0.16666666666666666</v>
      </c>
      <c r="H45" s="2">
        <f t="shared" si="3"/>
        <v>0.22727272727272727</v>
      </c>
      <c r="I45" s="2">
        <f t="shared" si="3"/>
        <v>0.25757575757575757</v>
      </c>
      <c r="J45" s="2">
        <f t="shared" si="3"/>
        <v>0.18939393939393939</v>
      </c>
      <c r="K45" s="2">
        <f t="shared" si="3"/>
        <v>9.0909090909090912E-2</v>
      </c>
      <c r="L45" s="2">
        <f t="shared" si="3"/>
        <v>0.21212121212121213</v>
      </c>
      <c r="M45" s="2">
        <f t="shared" si="3"/>
        <v>0.25</v>
      </c>
      <c r="N45" s="2">
        <f t="shared" si="3"/>
        <v>0.17424242424242425</v>
      </c>
      <c r="O45" s="2">
        <f t="shared" si="3"/>
        <v>0.20454545454545456</v>
      </c>
      <c r="P45" s="2">
        <f t="shared" si="3"/>
        <v>9.8484848484848481E-2</v>
      </c>
      <c r="Q45" s="2">
        <f t="shared" si="3"/>
        <v>0.16666666666666666</v>
      </c>
      <c r="R45" s="2">
        <f t="shared" si="3"/>
        <v>5.3030303030303032E-2</v>
      </c>
      <c r="S45" s="2">
        <f t="shared" si="3"/>
        <v>6.0606060606060608E-2</v>
      </c>
      <c r="T45" s="2">
        <f t="shared" si="3"/>
        <v>3.787878787878788E-2</v>
      </c>
      <c r="U45" s="2">
        <f t="shared" si="3"/>
        <v>0</v>
      </c>
      <c r="V45" s="2">
        <f t="shared" si="3"/>
        <v>0</v>
      </c>
      <c r="W45" s="2">
        <f t="shared" si="3"/>
        <v>0</v>
      </c>
      <c r="X45" s="2">
        <f t="shared" si="3"/>
        <v>0</v>
      </c>
      <c r="Y45" s="2">
        <f t="shared" si="3"/>
        <v>0</v>
      </c>
      <c r="Z45" s="2">
        <f t="shared" si="3"/>
        <v>0</v>
      </c>
      <c r="AA45" s="2">
        <f t="shared" si="3"/>
        <v>0</v>
      </c>
      <c r="AB45" s="2">
        <f t="shared" si="3"/>
        <v>0</v>
      </c>
      <c r="AC45" s="2">
        <f t="shared" si="3"/>
        <v>0</v>
      </c>
      <c r="AD45" s="81" t="s">
        <v>11</v>
      </c>
      <c r="AE45" s="82"/>
    </row>
    <row r="46" spans="1:32" x14ac:dyDescent="0.3">
      <c r="E46" s="2">
        <f t="shared" ref="E46:AC46" si="4">$E$44-E45-E48-E47</f>
        <v>121.80303030303031</v>
      </c>
      <c r="F46" s="2">
        <f t="shared" si="4"/>
        <v>122.80303030303031</v>
      </c>
      <c r="G46" s="2">
        <f t="shared" si="4"/>
        <v>117.83333333333334</v>
      </c>
      <c r="H46" s="2">
        <f t="shared" si="4"/>
        <v>125.77272727272728</v>
      </c>
      <c r="I46" s="2">
        <f t="shared" si="4"/>
        <v>129.74242424242425</v>
      </c>
      <c r="J46" s="2">
        <f t="shared" si="4"/>
        <v>120.81060606060606</v>
      </c>
      <c r="K46" s="2">
        <f t="shared" si="4"/>
        <v>110.90909090909091</v>
      </c>
      <c r="L46" s="2">
        <f t="shared" si="4"/>
        <v>124.78787878787878</v>
      </c>
      <c r="M46" s="2">
        <f t="shared" si="4"/>
        <v>129.75</v>
      </c>
      <c r="N46" s="2">
        <f t="shared" si="4"/>
        <v>119.82575757575756</v>
      </c>
      <c r="O46" s="2">
        <f t="shared" si="4"/>
        <v>124.79545454545453</v>
      </c>
      <c r="P46" s="2">
        <f t="shared" si="4"/>
        <v>122.90151515151516</v>
      </c>
      <c r="Q46" s="2">
        <f t="shared" ref="Q46:AA46" si="5">$E$44-Q45-Q48-Q47</f>
        <v>117.83333333333334</v>
      </c>
      <c r="R46" s="2">
        <f t="shared" si="5"/>
        <v>105.94696969696969</v>
      </c>
      <c r="S46" s="2">
        <f t="shared" si="5"/>
        <v>106.93939393939394</v>
      </c>
      <c r="T46" s="2">
        <f t="shared" si="5"/>
        <v>105.96212121212122</v>
      </c>
      <c r="U46" s="2">
        <f t="shared" si="5"/>
        <v>132</v>
      </c>
      <c r="V46" s="2">
        <f t="shared" si="5"/>
        <v>132</v>
      </c>
      <c r="W46" s="2">
        <f t="shared" si="5"/>
        <v>132</v>
      </c>
      <c r="X46" s="2">
        <f t="shared" si="5"/>
        <v>132</v>
      </c>
      <c r="Y46" s="2">
        <f t="shared" si="5"/>
        <v>132</v>
      </c>
      <c r="Z46" s="2">
        <f t="shared" si="5"/>
        <v>132</v>
      </c>
      <c r="AA46" s="2">
        <f t="shared" si="5"/>
        <v>132</v>
      </c>
      <c r="AB46" s="2">
        <f t="shared" si="4"/>
        <v>132</v>
      </c>
      <c r="AC46" s="38">
        <f t="shared" si="4"/>
        <v>132</v>
      </c>
      <c r="AD46" s="81" t="s">
        <v>12</v>
      </c>
      <c r="AE46" s="82"/>
    </row>
    <row r="47" spans="1:32" x14ac:dyDescent="0.3">
      <c r="E47" s="2">
        <f t="shared" ref="E47:AC47" si="6">COUNTIF(E6:E41,"=N  ")</f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 t="shared" si="6"/>
        <v>0</v>
      </c>
      <c r="AB47" s="2">
        <f t="shared" si="6"/>
        <v>0</v>
      </c>
      <c r="AC47" s="38">
        <f t="shared" si="6"/>
        <v>0</v>
      </c>
      <c r="AD47" s="81" t="s">
        <v>9</v>
      </c>
      <c r="AE47" s="82"/>
    </row>
    <row r="48" spans="1:32" x14ac:dyDescent="0.3">
      <c r="E48" s="2">
        <f t="shared" ref="E48:AC48" si="7">COUNTIF(E6:E41,"=0")</f>
        <v>10</v>
      </c>
      <c r="F48" s="2">
        <f t="shared" si="7"/>
        <v>9</v>
      </c>
      <c r="G48" s="2">
        <f t="shared" si="7"/>
        <v>14</v>
      </c>
      <c r="H48" s="2">
        <f t="shared" si="7"/>
        <v>6</v>
      </c>
      <c r="I48" s="2">
        <f t="shared" si="7"/>
        <v>2</v>
      </c>
      <c r="J48" s="2">
        <f t="shared" si="7"/>
        <v>11</v>
      </c>
      <c r="K48" s="2">
        <f t="shared" si="7"/>
        <v>21</v>
      </c>
      <c r="L48" s="2">
        <f t="shared" si="7"/>
        <v>7</v>
      </c>
      <c r="M48" s="2">
        <f t="shared" si="7"/>
        <v>2</v>
      </c>
      <c r="N48" s="2">
        <f t="shared" si="7"/>
        <v>12</v>
      </c>
      <c r="O48" s="2">
        <f t="shared" si="7"/>
        <v>7</v>
      </c>
      <c r="P48" s="2">
        <f t="shared" si="7"/>
        <v>9</v>
      </c>
      <c r="Q48" s="2">
        <f t="shared" si="7"/>
        <v>14</v>
      </c>
      <c r="R48" s="2">
        <f t="shared" si="7"/>
        <v>26</v>
      </c>
      <c r="S48" s="2">
        <f t="shared" si="7"/>
        <v>25</v>
      </c>
      <c r="T48" s="2">
        <f t="shared" si="7"/>
        <v>26</v>
      </c>
      <c r="U48" s="2">
        <f t="shared" si="7"/>
        <v>0</v>
      </c>
      <c r="V48" s="2">
        <f t="shared" si="7"/>
        <v>0</v>
      </c>
      <c r="W48" s="2">
        <f t="shared" si="7"/>
        <v>0</v>
      </c>
      <c r="X48" s="2">
        <f t="shared" si="7"/>
        <v>0</v>
      </c>
      <c r="Y48" s="2">
        <f t="shared" si="7"/>
        <v>0</v>
      </c>
      <c r="Z48" s="2">
        <f t="shared" si="7"/>
        <v>0</v>
      </c>
      <c r="AA48" s="2">
        <f t="shared" si="7"/>
        <v>0</v>
      </c>
      <c r="AB48" s="2">
        <f t="shared" si="7"/>
        <v>0</v>
      </c>
      <c r="AC48" s="38">
        <f t="shared" si="7"/>
        <v>0</v>
      </c>
      <c r="AD48" s="81" t="s">
        <v>8</v>
      </c>
      <c r="AE48" s="82"/>
    </row>
    <row r="51" spans="3:32" x14ac:dyDescent="0.3">
      <c r="C51"/>
      <c r="D51"/>
      <c r="AC51" s="31"/>
      <c r="AD51" s="31" t="s">
        <v>13</v>
      </c>
      <c r="AE51" s="14">
        <f>COUNTIF(AE6:AE41,"=2")</f>
        <v>4</v>
      </c>
      <c r="AF51" s="15">
        <f>AE51/$E$44*100</f>
        <v>3.0303030303030303</v>
      </c>
    </row>
    <row r="52" spans="3:32" x14ac:dyDescent="0.3">
      <c r="C52"/>
      <c r="D52"/>
      <c r="AC52" s="32"/>
      <c r="AD52" s="32" t="s">
        <v>14</v>
      </c>
      <c r="AE52" s="8">
        <f>COUNTIF(AE6:AE41,"=3")</f>
        <v>24</v>
      </c>
      <c r="AF52" s="13">
        <f>AE52/$E$44*100</f>
        <v>18.181818181818183</v>
      </c>
    </row>
    <row r="53" spans="3:32" x14ac:dyDescent="0.3">
      <c r="C53"/>
      <c r="D53"/>
      <c r="AC53" s="33"/>
      <c r="AD53" s="33" t="s">
        <v>15</v>
      </c>
      <c r="AE53" s="11">
        <f>COUNTIF(AE6:AE41,"=4")</f>
        <v>7</v>
      </c>
      <c r="AF53" s="12">
        <f>AE53/$E$44*100</f>
        <v>5.3030303030303028</v>
      </c>
    </row>
    <row r="54" spans="3:32" x14ac:dyDescent="0.3">
      <c r="C54"/>
      <c r="D54"/>
      <c r="AC54" s="34"/>
      <c r="AD54" s="34" t="s">
        <v>16</v>
      </c>
      <c r="AE54" s="9">
        <f>COUNTIF(AE6:AE41,"=5")</f>
        <v>1</v>
      </c>
      <c r="AF54" s="10">
        <f>AE54/$E$44*100</f>
        <v>0.75757575757575757</v>
      </c>
    </row>
    <row r="56" spans="3:32" x14ac:dyDescent="0.3">
      <c r="C56"/>
      <c r="D56"/>
      <c r="E56" s="92" t="s">
        <v>52</v>
      </c>
      <c r="F56" s="93"/>
      <c r="G56" s="93"/>
      <c r="H56" s="93"/>
      <c r="I56" s="94"/>
      <c r="J56" s="64" t="s">
        <v>51</v>
      </c>
      <c r="K56" s="64" t="s">
        <v>50</v>
      </c>
      <c r="AB56" s="80" t="s">
        <v>53</v>
      </c>
      <c r="AC56" s="80"/>
      <c r="AD56" s="80"/>
      <c r="AE56" s="80"/>
      <c r="AF56" s="65">
        <f>COUNTIF(AF6:AF41,100)</f>
        <v>0</v>
      </c>
    </row>
    <row r="57" spans="3:32" x14ac:dyDescent="0.3">
      <c r="C57"/>
      <c r="D57"/>
      <c r="E57" s="79" t="s">
        <v>45</v>
      </c>
      <c r="F57" s="79"/>
      <c r="G57" s="79"/>
      <c r="H57" s="79"/>
      <c r="I57" s="79"/>
      <c r="J57" s="7">
        <f>COUNTIF(AF6:AF41,"&gt;=85")</f>
        <v>0</v>
      </c>
      <c r="K57" s="7">
        <f>J57/E44*100</f>
        <v>0</v>
      </c>
      <c r="AB57" s="89" t="s">
        <v>17</v>
      </c>
      <c r="AC57" s="90"/>
      <c r="AD57" s="90"/>
      <c r="AE57" s="91"/>
      <c r="AF57" s="7">
        <f>SUM(AE52:AE54)/$E$44*100</f>
        <v>24.242424242424242</v>
      </c>
    </row>
    <row r="58" spans="3:32" x14ac:dyDescent="0.3">
      <c r="C58"/>
      <c r="D58"/>
      <c r="E58" s="79" t="s">
        <v>46</v>
      </c>
      <c r="F58" s="79"/>
      <c r="G58" s="79"/>
      <c r="H58" s="79"/>
      <c r="I58" s="79"/>
      <c r="J58" s="7">
        <f>COUNTIF(AF6:AF41,"&gt;=75")-J57</f>
        <v>1</v>
      </c>
      <c r="K58" s="7">
        <f>J58/E44*100</f>
        <v>0.75757575757575757</v>
      </c>
      <c r="AB58" s="89" t="s">
        <v>31</v>
      </c>
      <c r="AC58" s="90"/>
      <c r="AD58" s="90"/>
      <c r="AE58" s="91"/>
      <c r="AF58" s="7">
        <f>SUM(AE53:AE54)/$E$44*100</f>
        <v>6.0606060606060606</v>
      </c>
    </row>
    <row r="59" spans="3:32" x14ac:dyDescent="0.3">
      <c r="C59"/>
      <c r="D59"/>
      <c r="E59" s="79" t="s">
        <v>47</v>
      </c>
      <c r="F59" s="79"/>
      <c r="G59" s="79"/>
      <c r="H59" s="79"/>
      <c r="I59" s="79"/>
      <c r="J59" s="7">
        <f>COUNTIF(AF6:AF41,"&gt;=65")-J58-J57</f>
        <v>7</v>
      </c>
      <c r="K59" s="7">
        <f>J59/E44*100</f>
        <v>5.3030303030303028</v>
      </c>
      <c r="AB59" s="80" t="s">
        <v>28</v>
      </c>
      <c r="AC59" s="80"/>
      <c r="AD59" s="80"/>
      <c r="AE59" s="80"/>
      <c r="AF59" s="7">
        <f>AVERAGE(AD6:AD41)</f>
        <v>10.388888888888889</v>
      </c>
    </row>
    <row r="60" spans="3:32" x14ac:dyDescent="0.3">
      <c r="C60"/>
      <c r="D60"/>
      <c r="E60" s="79" t="s">
        <v>48</v>
      </c>
      <c r="F60" s="79"/>
      <c r="G60" s="79"/>
      <c r="H60" s="79"/>
      <c r="I60" s="79"/>
      <c r="J60" s="7">
        <f>COUNTIF(AF6:AF41,"&gt;=50")-J59-J58-J57</f>
        <v>19</v>
      </c>
      <c r="K60" s="7">
        <f>J60/E44*100</f>
        <v>14.393939393939394</v>
      </c>
      <c r="AB60" s="80" t="s">
        <v>18</v>
      </c>
      <c r="AC60" s="80"/>
      <c r="AD60" s="80"/>
      <c r="AE60" s="80"/>
      <c r="AF60" s="7">
        <f>AVERAGE(AE6:AE41)</f>
        <v>3.1388888888888888</v>
      </c>
    </row>
    <row r="61" spans="3:32" x14ac:dyDescent="0.3">
      <c r="E61" s="79" t="s">
        <v>49</v>
      </c>
      <c r="F61" s="79"/>
      <c r="G61" s="79"/>
      <c r="H61" s="79"/>
      <c r="I61" s="79"/>
      <c r="J61" s="7">
        <f>COUNTIF(AF6:AF41,"&lt;50")</f>
        <v>9</v>
      </c>
      <c r="K61" s="7">
        <f>J61/E44*100</f>
        <v>6.8181818181818175</v>
      </c>
      <c r="AB61" s="80" t="s">
        <v>44</v>
      </c>
      <c r="AC61" s="80"/>
      <c r="AD61" s="80"/>
      <c r="AE61" s="80"/>
      <c r="AF61" s="7">
        <f>AVERAGE(AF6:AF41)</f>
        <v>54.678362573099413</v>
      </c>
    </row>
  </sheetData>
  <autoFilter ref="E3:AF4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57:AE57"/>
    <mergeCell ref="AB58:AE58"/>
    <mergeCell ref="E56:I56"/>
    <mergeCell ref="AB59:AE59"/>
    <mergeCell ref="AB60:AE60"/>
    <mergeCell ref="AB61:AE61"/>
    <mergeCell ref="AD44:AE44"/>
    <mergeCell ref="AD45:AE45"/>
    <mergeCell ref="AD46:AE46"/>
    <mergeCell ref="AD47:AE47"/>
    <mergeCell ref="AD48:AE48"/>
    <mergeCell ref="AB56:AE56"/>
    <mergeCell ref="E61:I61"/>
    <mergeCell ref="E59:I59"/>
    <mergeCell ref="E60:I60"/>
    <mergeCell ref="E58:I58"/>
    <mergeCell ref="E57:I57"/>
  </mergeCells>
  <conditionalFormatting sqref="E42:AC42">
    <cfRule type="cellIs" dxfId="24" priority="5" operator="lessThan">
      <formula>50</formula>
    </cfRule>
  </conditionalFormatting>
  <conditionalFormatting sqref="AE6:AE41">
    <cfRule type="cellIs" dxfId="23" priority="1" operator="equal">
      <formula>3</formula>
    </cfRule>
    <cfRule type="cellIs" dxfId="22" priority="2" operator="equal">
      <formula>4</formula>
    </cfRule>
    <cfRule type="cellIs" dxfId="21" priority="3" operator="equal">
      <formula>2</formula>
    </cfRule>
    <cfRule type="cellIs" dxfId="20" priority="4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45:AC48 AB42:AC42 E42:P42 E45:P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tabSelected="1" zoomScale="85" zoomScaleNormal="85" workbookViewId="0">
      <selection activeCell="D24" sqref="D24"/>
    </sheetView>
  </sheetViews>
  <sheetFormatPr defaultColWidth="9.109375" defaultRowHeight="13.2" x14ac:dyDescent="0.25"/>
  <cols>
    <col min="1" max="1" width="9.109375" style="42"/>
    <col min="2" max="2" width="86.44140625" style="42" customWidth="1"/>
    <col min="3" max="6" width="9.88671875" style="42" customWidth="1"/>
    <col min="7" max="16384" width="9.109375" style="42"/>
  </cols>
  <sheetData>
    <row r="1" spans="1:10" s="39" customFormat="1" ht="12.75" x14ac:dyDescent="0.2">
      <c r="A1" s="46"/>
      <c r="B1" s="46"/>
      <c r="C1" s="46"/>
      <c r="G1" s="47"/>
      <c r="H1" s="95"/>
      <c r="I1" s="95"/>
      <c r="J1" s="95"/>
    </row>
    <row r="2" spans="1:10" s="49" customFormat="1" ht="73.2" x14ac:dyDescent="0.25">
      <c r="A2" s="40" t="s">
        <v>33</v>
      </c>
      <c r="B2" s="41" t="s">
        <v>41</v>
      </c>
      <c r="C2" s="43" t="s">
        <v>40</v>
      </c>
      <c r="D2" s="50" t="s">
        <v>37</v>
      </c>
      <c r="E2" s="48" t="s">
        <v>38</v>
      </c>
      <c r="F2" s="48" t="s">
        <v>39</v>
      </c>
      <c r="G2" s="27" t="s">
        <v>43</v>
      </c>
      <c r="H2" s="41" t="s">
        <v>111</v>
      </c>
      <c r="I2" s="41" t="s">
        <v>112</v>
      </c>
      <c r="J2" s="27" t="s">
        <v>34</v>
      </c>
    </row>
    <row r="3" spans="1:10" ht="14.4" x14ac:dyDescent="0.3">
      <c r="A3" s="41">
        <v>1</v>
      </c>
      <c r="B3" s="75" t="s">
        <v>95</v>
      </c>
      <c r="C3" s="76">
        <v>1</v>
      </c>
      <c r="D3" s="74">
        <v>72.22</v>
      </c>
      <c r="E3" s="74">
        <v>81.28</v>
      </c>
      <c r="F3" s="74">
        <v>75.22</v>
      </c>
      <c r="G3" s="44">
        <f>1-J3</f>
        <v>0.80303030303030298</v>
      </c>
      <c r="H3" s="51">
        <f>'8А'!AH2</f>
        <v>17</v>
      </c>
      <c r="I3" s="51">
        <f>'8Б'!AH2</f>
        <v>9</v>
      </c>
      <c r="J3" s="45">
        <f>'1'!E45</f>
        <v>0.19696969696969696</v>
      </c>
    </row>
    <row r="4" spans="1:10" ht="14.4" x14ac:dyDescent="0.3">
      <c r="A4" s="41">
        <v>2</v>
      </c>
      <c r="B4" s="75" t="s">
        <v>96</v>
      </c>
      <c r="C4" s="76">
        <v>1</v>
      </c>
      <c r="D4" s="74">
        <v>72.22</v>
      </c>
      <c r="E4" s="74">
        <v>82.41</v>
      </c>
      <c r="F4" s="74">
        <v>75.52</v>
      </c>
      <c r="G4" s="44">
        <f t="shared" ref="G4:G14" si="0">1-J4</f>
        <v>0.80303030303030298</v>
      </c>
      <c r="H4" s="51">
        <f>'8А'!AI2</f>
        <v>15</v>
      </c>
      <c r="I4" s="51">
        <f>'8Б'!AI2</f>
        <v>11</v>
      </c>
      <c r="J4" s="45">
        <f>'1'!F45</f>
        <v>0.19696969696969696</v>
      </c>
    </row>
    <row r="5" spans="1:10" ht="14.4" x14ac:dyDescent="0.3">
      <c r="A5" s="41">
        <v>3</v>
      </c>
      <c r="B5" s="75" t="s">
        <v>97</v>
      </c>
      <c r="C5" s="76">
        <v>1</v>
      </c>
      <c r="D5" s="74">
        <v>61.11</v>
      </c>
      <c r="E5" s="74">
        <v>80.55</v>
      </c>
      <c r="F5" s="74">
        <v>79.55</v>
      </c>
      <c r="G5" s="44">
        <f t="shared" si="0"/>
        <v>0.83333333333333337</v>
      </c>
      <c r="H5" s="51">
        <f>'8А'!AJ2</f>
        <v>12</v>
      </c>
      <c r="I5" s="51">
        <f>'8Б'!AJ2</f>
        <v>10</v>
      </c>
      <c r="J5" s="45">
        <f>'1'!G45</f>
        <v>0.16666666666666666</v>
      </c>
    </row>
    <row r="6" spans="1:10" ht="14.4" x14ac:dyDescent="0.3">
      <c r="A6" s="41">
        <v>4</v>
      </c>
      <c r="B6" s="75" t="s">
        <v>98</v>
      </c>
      <c r="C6" s="76">
        <v>1</v>
      </c>
      <c r="D6" s="74">
        <v>83.33</v>
      </c>
      <c r="E6" s="74">
        <v>76.760000000000005</v>
      </c>
      <c r="F6" s="74">
        <v>67.680000000000007</v>
      </c>
      <c r="G6" s="44">
        <f t="shared" si="0"/>
        <v>0.77272727272727271</v>
      </c>
      <c r="H6" s="51">
        <f>'8А'!AK2</f>
        <v>16</v>
      </c>
      <c r="I6" s="51">
        <f>'8Б'!AK2</f>
        <v>14</v>
      </c>
      <c r="J6" s="45">
        <f>'1'!H45</f>
        <v>0.22727272727272727</v>
      </c>
    </row>
    <row r="7" spans="1:10" ht="14.4" x14ac:dyDescent="0.3">
      <c r="A7" s="41">
        <v>5</v>
      </c>
      <c r="B7" s="75" t="s">
        <v>99</v>
      </c>
      <c r="C7" s="76">
        <v>1</v>
      </c>
      <c r="D7" s="74">
        <v>94.44</v>
      </c>
      <c r="E7" s="74">
        <v>77.459999999999994</v>
      </c>
      <c r="F7" s="74">
        <v>70.16</v>
      </c>
      <c r="G7" s="44">
        <f t="shared" si="0"/>
        <v>0.74242424242424243</v>
      </c>
      <c r="H7" s="61">
        <f>'8А'!AL2</f>
        <v>19</v>
      </c>
      <c r="I7" s="51">
        <f>'8Б'!AL2</f>
        <v>15</v>
      </c>
      <c r="J7" s="62">
        <f>'1'!I45</f>
        <v>0.25757575757575757</v>
      </c>
    </row>
    <row r="8" spans="1:10" ht="14.4" x14ac:dyDescent="0.3">
      <c r="A8" s="41">
        <v>6</v>
      </c>
      <c r="B8" s="75" t="s">
        <v>100</v>
      </c>
      <c r="C8" s="76">
        <v>1</v>
      </c>
      <c r="D8" s="74">
        <v>69.44</v>
      </c>
      <c r="E8" s="74">
        <v>86.78</v>
      </c>
      <c r="F8" s="74">
        <v>83.97</v>
      </c>
      <c r="G8" s="44">
        <f t="shared" si="0"/>
        <v>0.81060606060606055</v>
      </c>
      <c r="H8" s="61">
        <f>'8А'!AM2</f>
        <v>13</v>
      </c>
      <c r="I8" s="61">
        <f>'8Б'!AM2</f>
        <v>12</v>
      </c>
      <c r="J8" s="62">
        <f>'1'!J45</f>
        <v>0.18939393939393939</v>
      </c>
    </row>
    <row r="9" spans="1:10" ht="14.4" x14ac:dyDescent="0.3">
      <c r="A9" s="41">
        <v>7</v>
      </c>
      <c r="B9" s="75" t="s">
        <v>101</v>
      </c>
      <c r="C9" s="76">
        <v>1</v>
      </c>
      <c r="D9" s="74">
        <v>33.33</v>
      </c>
      <c r="E9" s="74">
        <v>64.28</v>
      </c>
      <c r="F9" s="74">
        <v>61.54</v>
      </c>
      <c r="G9" s="44">
        <f t="shared" si="0"/>
        <v>0.90909090909090906</v>
      </c>
      <c r="H9" s="61">
        <f>'8А'!AN2</f>
        <v>8</v>
      </c>
      <c r="I9" s="61">
        <f>'8Б'!AN2</f>
        <v>4</v>
      </c>
      <c r="J9" s="62">
        <f>'1'!K45</f>
        <v>9.0909090909090912E-2</v>
      </c>
    </row>
    <row r="10" spans="1:10" ht="14.4" x14ac:dyDescent="0.3">
      <c r="A10" s="41">
        <v>8</v>
      </c>
      <c r="B10" s="75" t="s">
        <v>102</v>
      </c>
      <c r="C10" s="76">
        <v>1</v>
      </c>
      <c r="D10" s="74">
        <v>77.78</v>
      </c>
      <c r="E10" s="74">
        <v>53.85</v>
      </c>
      <c r="F10" s="74">
        <v>43.74</v>
      </c>
      <c r="G10" s="44">
        <f t="shared" si="0"/>
        <v>0.78787878787878785</v>
      </c>
      <c r="H10" s="61">
        <f>'8А'!AO2</f>
        <v>16</v>
      </c>
      <c r="I10" s="61">
        <f>'8Б'!AO2</f>
        <v>12</v>
      </c>
      <c r="J10" s="62">
        <f>'1'!L45</f>
        <v>0.21212121212121213</v>
      </c>
    </row>
    <row r="11" spans="1:10" ht="14.4" x14ac:dyDescent="0.3">
      <c r="A11" s="41">
        <v>9</v>
      </c>
      <c r="B11" s="75" t="s">
        <v>103</v>
      </c>
      <c r="C11" s="76">
        <v>1</v>
      </c>
      <c r="D11" s="74">
        <v>91.67</v>
      </c>
      <c r="E11" s="74">
        <v>77.739999999999995</v>
      </c>
      <c r="F11" s="74">
        <v>69.8</v>
      </c>
      <c r="G11" s="44">
        <f t="shared" si="0"/>
        <v>0.75</v>
      </c>
      <c r="H11" s="61">
        <f>'8А'!AP2</f>
        <v>18</v>
      </c>
      <c r="I11" s="61">
        <f>'8Б'!AP2</f>
        <v>15</v>
      </c>
      <c r="J11" s="62">
        <f>'1'!M45</f>
        <v>0.25</v>
      </c>
    </row>
    <row r="12" spans="1:10" ht="14.4" x14ac:dyDescent="0.3">
      <c r="A12" s="41">
        <v>10</v>
      </c>
      <c r="B12" s="75" t="s">
        <v>104</v>
      </c>
      <c r="C12" s="76">
        <v>1</v>
      </c>
      <c r="D12" s="74">
        <v>63.89</v>
      </c>
      <c r="E12" s="74">
        <v>39.04</v>
      </c>
      <c r="F12" s="74">
        <v>31.24</v>
      </c>
      <c r="G12" s="44">
        <f t="shared" si="0"/>
        <v>0.82575757575757569</v>
      </c>
      <c r="H12" s="61">
        <f>'8А'!AQ2</f>
        <v>14</v>
      </c>
      <c r="I12" s="61">
        <f>'8Б'!AQ2</f>
        <v>9</v>
      </c>
      <c r="J12" s="62">
        <f>'1'!N45</f>
        <v>0.17424242424242425</v>
      </c>
    </row>
    <row r="13" spans="1:10" ht="14.4" x14ac:dyDescent="0.3">
      <c r="A13" s="41">
        <v>11</v>
      </c>
      <c r="B13" s="75" t="s">
        <v>105</v>
      </c>
      <c r="C13" s="76">
        <v>1</v>
      </c>
      <c r="D13" s="74">
        <v>75</v>
      </c>
      <c r="E13" s="74">
        <v>52.1</v>
      </c>
      <c r="F13" s="74">
        <v>42.3</v>
      </c>
      <c r="G13" s="44">
        <f t="shared" si="0"/>
        <v>0.79545454545454541</v>
      </c>
      <c r="H13" s="61">
        <f>'8А'!AR2</f>
        <v>16</v>
      </c>
      <c r="I13" s="61">
        <f>'8Б'!AR2</f>
        <v>11</v>
      </c>
      <c r="J13" s="62">
        <f>'1'!O45</f>
        <v>0.20454545454545456</v>
      </c>
    </row>
    <row r="14" spans="1:10" ht="14.4" x14ac:dyDescent="0.3">
      <c r="A14" s="41">
        <v>12</v>
      </c>
      <c r="B14" s="75" t="s">
        <v>106</v>
      </c>
      <c r="C14" s="76">
        <v>2</v>
      </c>
      <c r="D14" s="74">
        <v>43.06</v>
      </c>
      <c r="E14" s="74">
        <v>52.72</v>
      </c>
      <c r="F14" s="74">
        <v>50.16</v>
      </c>
      <c r="G14" s="44">
        <f t="shared" si="0"/>
        <v>0.90151515151515149</v>
      </c>
      <c r="H14" s="61">
        <f>'8А'!AS2</f>
        <v>10</v>
      </c>
      <c r="I14" s="61">
        <f>'8Б'!AS2</f>
        <v>3</v>
      </c>
      <c r="J14" s="62">
        <f>'1'!P45</f>
        <v>9.8484848484848481E-2</v>
      </c>
    </row>
    <row r="15" spans="1:10" ht="14.4" x14ac:dyDescent="0.3">
      <c r="A15" s="41">
        <v>13</v>
      </c>
      <c r="B15" s="75" t="s">
        <v>107</v>
      </c>
      <c r="C15" s="76">
        <v>1</v>
      </c>
      <c r="D15" s="74">
        <v>61.11</v>
      </c>
      <c r="E15" s="74">
        <v>65.849999999999994</v>
      </c>
      <c r="F15" s="74">
        <v>58.7</v>
      </c>
      <c r="G15" s="44">
        <f>1-J15</f>
        <v>0.83333333333333337</v>
      </c>
      <c r="H15" s="61">
        <f>'8А'!AT2</f>
        <v>14</v>
      </c>
      <c r="I15" s="61">
        <f>'8Б'!AT2</f>
        <v>8</v>
      </c>
      <c r="J15" s="62">
        <f>'1'!Q45</f>
        <v>0.16666666666666666</v>
      </c>
    </row>
    <row r="16" spans="1:10" ht="14.4" x14ac:dyDescent="0.3">
      <c r="A16" s="41">
        <v>14</v>
      </c>
      <c r="B16" s="75" t="s">
        <v>108</v>
      </c>
      <c r="C16" s="76">
        <v>2</v>
      </c>
      <c r="D16" s="74">
        <v>22.22</v>
      </c>
      <c r="E16" s="74">
        <v>31.67</v>
      </c>
      <c r="F16" s="74">
        <v>26.43</v>
      </c>
      <c r="G16" s="44">
        <f>1-J16</f>
        <v>0.94696969696969702</v>
      </c>
      <c r="H16" s="61">
        <f>'8А'!AU2</f>
        <v>1</v>
      </c>
      <c r="I16" s="61">
        <f>'8Б'!AU2</f>
        <v>6</v>
      </c>
      <c r="J16" s="62">
        <f>'1'!R45</f>
        <v>5.3030303030303032E-2</v>
      </c>
    </row>
    <row r="17" spans="1:10" ht="14.4" x14ac:dyDescent="0.3">
      <c r="A17" s="41">
        <v>15</v>
      </c>
      <c r="B17" s="75" t="s">
        <v>109</v>
      </c>
      <c r="C17" s="76">
        <v>1</v>
      </c>
      <c r="D17" s="74">
        <v>22.22</v>
      </c>
      <c r="E17" s="74">
        <v>57.25</v>
      </c>
      <c r="F17" s="74">
        <v>54.44</v>
      </c>
      <c r="G17" s="44">
        <f t="shared" ref="G17:G18" si="1">1-J17</f>
        <v>0.93939393939393945</v>
      </c>
      <c r="H17" s="61">
        <f>'8А'!AV2</f>
        <v>5</v>
      </c>
      <c r="I17" s="61">
        <f>'8Б'!AV2</f>
        <v>3</v>
      </c>
      <c r="J17" s="62">
        <f>'1'!S45</f>
        <v>6.0606060606060608E-2</v>
      </c>
    </row>
    <row r="18" spans="1:10" ht="14.4" x14ac:dyDescent="0.3">
      <c r="A18" s="41">
        <v>16</v>
      </c>
      <c r="B18" s="75" t="s">
        <v>110</v>
      </c>
      <c r="C18" s="77">
        <v>2</v>
      </c>
      <c r="D18" s="74">
        <v>15.28</v>
      </c>
      <c r="E18" s="74">
        <v>20.68</v>
      </c>
      <c r="F18" s="74">
        <v>15.81</v>
      </c>
      <c r="G18" s="44">
        <f t="shared" si="1"/>
        <v>0.96212121212121215</v>
      </c>
      <c r="H18" s="61">
        <f>'8А'!AW2</f>
        <v>4</v>
      </c>
      <c r="I18" s="61">
        <f>'8Б'!AW2</f>
        <v>1</v>
      </c>
      <c r="J18" s="62">
        <f>'1'!T45</f>
        <v>3.787878787878788E-2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A5" zoomScale="70" zoomScaleNormal="70" workbookViewId="0">
      <selection activeCell="AE27" sqref="AE27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29" customWidth="1"/>
    <col min="31" max="31" width="8.6640625" style="3" bestFit="1" customWidth="1"/>
    <col min="34" max="58" width="7.33203125" customWidth="1"/>
  </cols>
  <sheetData>
    <row r="1" spans="1:60" x14ac:dyDescent="0.3">
      <c r="D1" s="30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1</v>
      </c>
      <c r="I1" s="4">
        <f>'1'!I1</f>
        <v>1</v>
      </c>
      <c r="J1" s="4">
        <f>'1'!J1</f>
        <v>1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1</v>
      </c>
      <c r="O1" s="4">
        <f>'1'!O1</f>
        <v>1</v>
      </c>
      <c r="P1" s="4">
        <f>'1'!P1</f>
        <v>2</v>
      </c>
      <c r="Q1" s="4">
        <f>'1'!Q1</f>
        <v>1</v>
      </c>
      <c r="R1" s="4">
        <f>'1'!R1</f>
        <v>2</v>
      </c>
      <c r="S1" s="4">
        <f>'1'!S1</f>
        <v>1</v>
      </c>
      <c r="T1" s="4">
        <f>'1'!T1</f>
        <v>2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19</v>
      </c>
      <c r="AH1" s="72">
        <v>33</v>
      </c>
      <c r="BG1" s="96" t="s">
        <v>10</v>
      </c>
      <c r="BH1" s="98"/>
    </row>
    <row r="2" spans="1:60" x14ac:dyDescent="0.3">
      <c r="AH2" s="2">
        <f t="shared" ref="AH2:BF2" si="0">COUNTIF(E6:E25,E1)</f>
        <v>17</v>
      </c>
      <c r="AI2" s="2">
        <f t="shared" si="0"/>
        <v>15</v>
      </c>
      <c r="AJ2" s="2">
        <f t="shared" si="0"/>
        <v>12</v>
      </c>
      <c r="AK2" s="2">
        <f t="shared" si="0"/>
        <v>16</v>
      </c>
      <c r="AL2" s="2">
        <f t="shared" si="0"/>
        <v>19</v>
      </c>
      <c r="AM2" s="2">
        <f t="shared" si="0"/>
        <v>13</v>
      </c>
      <c r="AN2" s="2">
        <f t="shared" si="0"/>
        <v>8</v>
      </c>
      <c r="AO2" s="2">
        <f t="shared" si="0"/>
        <v>16</v>
      </c>
      <c r="AP2" s="2">
        <f t="shared" si="0"/>
        <v>18</v>
      </c>
      <c r="AQ2" s="2">
        <f t="shared" si="0"/>
        <v>14</v>
      </c>
      <c r="AR2" s="2">
        <f t="shared" si="0"/>
        <v>16</v>
      </c>
      <c r="AS2" s="2">
        <f t="shared" si="0"/>
        <v>10</v>
      </c>
      <c r="AT2" s="2">
        <f t="shared" si="0"/>
        <v>14</v>
      </c>
      <c r="AU2" s="2">
        <f t="shared" si="0"/>
        <v>1</v>
      </c>
      <c r="AV2" s="2">
        <f t="shared" si="0"/>
        <v>5</v>
      </c>
      <c r="AW2" s="2">
        <f t="shared" si="0"/>
        <v>4</v>
      </c>
      <c r="AX2" s="2">
        <f t="shared" si="0"/>
        <v>0</v>
      </c>
      <c r="AY2" s="2">
        <f t="shared" si="0"/>
        <v>0</v>
      </c>
      <c r="AZ2" s="2">
        <f t="shared" si="0"/>
        <v>0</v>
      </c>
      <c r="BA2" s="2">
        <f t="shared" si="0"/>
        <v>0</v>
      </c>
      <c r="BB2" s="2">
        <f t="shared" si="0"/>
        <v>0</v>
      </c>
      <c r="BC2" s="2">
        <f t="shared" si="0"/>
        <v>0</v>
      </c>
      <c r="BD2" s="2">
        <f t="shared" si="0"/>
        <v>0</v>
      </c>
      <c r="BE2" s="2">
        <f t="shared" si="0"/>
        <v>0</v>
      </c>
      <c r="BF2" s="2">
        <f t="shared" si="0"/>
        <v>0</v>
      </c>
      <c r="BG2" s="96" t="s">
        <v>11</v>
      </c>
      <c r="BH2" s="98"/>
    </row>
    <row r="3" spans="1:60" x14ac:dyDescent="0.3">
      <c r="A3" s="86" t="s">
        <v>0</v>
      </c>
      <c r="B3" s="86" t="s">
        <v>1</v>
      </c>
      <c r="C3" s="86" t="s">
        <v>3</v>
      </c>
      <c r="D3" s="86" t="s">
        <v>36</v>
      </c>
      <c r="E3" s="89" t="s">
        <v>6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1"/>
      <c r="AD3" s="83" t="s">
        <v>4</v>
      </c>
      <c r="AE3" s="83" t="s">
        <v>5</v>
      </c>
      <c r="AF3" s="86" t="s">
        <v>7</v>
      </c>
      <c r="AH3" s="2">
        <f t="shared" ref="AH3:AR3" si="1">$AH$1-AH2-AH5-AH4</f>
        <v>13</v>
      </c>
      <c r="AI3" s="2">
        <f t="shared" si="1"/>
        <v>13</v>
      </c>
      <c r="AJ3" s="2">
        <f t="shared" si="1"/>
        <v>13</v>
      </c>
      <c r="AK3" s="2">
        <f t="shared" si="1"/>
        <v>13</v>
      </c>
      <c r="AL3" s="2">
        <f t="shared" si="1"/>
        <v>13</v>
      </c>
      <c r="AM3" s="2">
        <f t="shared" si="1"/>
        <v>13</v>
      </c>
      <c r="AN3" s="2">
        <f t="shared" si="1"/>
        <v>13</v>
      </c>
      <c r="AO3" s="2">
        <f t="shared" si="1"/>
        <v>13</v>
      </c>
      <c r="AP3" s="2">
        <f t="shared" si="1"/>
        <v>13</v>
      </c>
      <c r="AQ3" s="2">
        <f t="shared" si="1"/>
        <v>13</v>
      </c>
      <c r="AR3" s="2">
        <f t="shared" si="1"/>
        <v>13</v>
      </c>
      <c r="AS3" s="2">
        <f t="shared" ref="AS3" si="2">$AH$1-AS2-AS5-AS4</f>
        <v>16</v>
      </c>
      <c r="AT3" s="2">
        <f t="shared" ref="AT3" si="3">$AH$1-AT2-AT5-AT4</f>
        <v>13</v>
      </c>
      <c r="AU3" s="2">
        <f t="shared" ref="AU3" si="4">$AH$1-AU2-AU5-AU4</f>
        <v>13</v>
      </c>
      <c r="AV3" s="2">
        <f t="shared" ref="AV3" si="5">$AH$1-AV2-AV5-AV4</f>
        <v>13</v>
      </c>
      <c r="AW3" s="2">
        <f t="shared" ref="AW3" si="6">$AH$1-AW2-AW5-AW4</f>
        <v>13</v>
      </c>
      <c r="AX3" s="2">
        <f t="shared" ref="AX3" si="7">$AH$1-AX2-AX5-AX4</f>
        <v>33</v>
      </c>
      <c r="AY3" s="2">
        <f t="shared" ref="AY3" si="8">$AH$1-AY2-AY5-AY4</f>
        <v>33</v>
      </c>
      <c r="AZ3" s="2">
        <f t="shared" ref="AZ3" si="9">$AH$1-AZ2-AZ5-AZ4</f>
        <v>33</v>
      </c>
      <c r="BA3" s="2">
        <f t="shared" ref="BA3" si="10">$AH$1-BA2-BA5-BA4</f>
        <v>33</v>
      </c>
      <c r="BB3" s="2">
        <f t="shared" ref="BB3" si="11">$AH$1-BB2-BB5-BB4</f>
        <v>33</v>
      </c>
      <c r="BC3" s="2">
        <f t="shared" ref="BC3" si="12">$AH$1-BC2-BC5-BC4</f>
        <v>33</v>
      </c>
      <c r="BD3" s="2">
        <f t="shared" ref="BD3" si="13">$AH$1-BD2-BD5-BD4</f>
        <v>33</v>
      </c>
      <c r="BE3" s="2">
        <f t="shared" ref="BE3" si="14">$AH$1-BE2-BE5-BE4</f>
        <v>33</v>
      </c>
      <c r="BF3" s="2">
        <f t="shared" ref="BF3" si="15">$AH$1-BF2-BF5-BF4</f>
        <v>33</v>
      </c>
      <c r="BG3" s="96" t="s">
        <v>12</v>
      </c>
      <c r="BH3" s="98"/>
    </row>
    <row r="4" spans="1:60" x14ac:dyDescent="0.3">
      <c r="A4" s="87"/>
      <c r="B4" s="87"/>
      <c r="C4" s="87"/>
      <c r="D4" s="8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4"/>
      <c r="AE4" s="84"/>
      <c r="AF4" s="87"/>
      <c r="AH4" s="2">
        <f t="shared" ref="AH4:BF4" si="16">COUNTIF(E6:E25,"=N  ")</f>
        <v>0</v>
      </c>
      <c r="AI4" s="2">
        <f t="shared" si="16"/>
        <v>0</v>
      </c>
      <c r="AJ4" s="2">
        <f t="shared" si="16"/>
        <v>0</v>
      </c>
      <c r="AK4" s="2">
        <f t="shared" si="16"/>
        <v>0</v>
      </c>
      <c r="AL4" s="2">
        <f t="shared" si="16"/>
        <v>0</v>
      </c>
      <c r="AM4" s="2">
        <f t="shared" si="16"/>
        <v>0</v>
      </c>
      <c r="AN4" s="2">
        <f t="shared" si="16"/>
        <v>0</v>
      </c>
      <c r="AO4" s="2">
        <f t="shared" si="16"/>
        <v>0</v>
      </c>
      <c r="AP4" s="2">
        <f t="shared" si="16"/>
        <v>0</v>
      </c>
      <c r="AQ4" s="2">
        <f t="shared" si="16"/>
        <v>0</v>
      </c>
      <c r="AR4" s="2">
        <f t="shared" si="16"/>
        <v>0</v>
      </c>
      <c r="AS4" s="2">
        <f t="shared" si="16"/>
        <v>0</v>
      </c>
      <c r="AT4" s="2">
        <f t="shared" si="16"/>
        <v>0</v>
      </c>
      <c r="AU4" s="2">
        <f t="shared" si="16"/>
        <v>0</v>
      </c>
      <c r="AV4" s="2">
        <f t="shared" si="16"/>
        <v>0</v>
      </c>
      <c r="AW4" s="2">
        <f t="shared" si="16"/>
        <v>0</v>
      </c>
      <c r="AX4" s="2">
        <f t="shared" si="16"/>
        <v>0</v>
      </c>
      <c r="AY4" s="2">
        <f t="shared" si="16"/>
        <v>0</v>
      </c>
      <c r="AZ4" s="2">
        <f t="shared" si="16"/>
        <v>0</v>
      </c>
      <c r="BA4" s="2">
        <f t="shared" si="16"/>
        <v>0</v>
      </c>
      <c r="BB4" s="2">
        <f t="shared" si="16"/>
        <v>0</v>
      </c>
      <c r="BC4" s="2">
        <f t="shared" si="16"/>
        <v>0</v>
      </c>
      <c r="BD4" s="2">
        <f t="shared" si="16"/>
        <v>0</v>
      </c>
      <c r="BE4" s="2">
        <f t="shared" si="16"/>
        <v>0</v>
      </c>
      <c r="BF4" s="2">
        <f t="shared" si="16"/>
        <v>0</v>
      </c>
      <c r="BG4" s="96" t="s">
        <v>9</v>
      </c>
      <c r="BH4" s="98"/>
    </row>
    <row r="5" spans="1:60" x14ac:dyDescent="0.3">
      <c r="A5" s="88"/>
      <c r="B5" s="88"/>
      <c r="C5" s="88"/>
      <c r="D5" s="88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5"/>
      <c r="AE5" s="85"/>
      <c r="AF5" s="88"/>
      <c r="AH5" s="2">
        <f t="shared" ref="AH5:BF5" si="17">COUNTIF(E6:E25,"=0")</f>
        <v>3</v>
      </c>
      <c r="AI5" s="2">
        <f t="shared" si="17"/>
        <v>5</v>
      </c>
      <c r="AJ5" s="2">
        <f t="shared" si="17"/>
        <v>8</v>
      </c>
      <c r="AK5" s="2">
        <f t="shared" si="17"/>
        <v>4</v>
      </c>
      <c r="AL5" s="2">
        <f t="shared" si="17"/>
        <v>1</v>
      </c>
      <c r="AM5" s="2">
        <f t="shared" si="17"/>
        <v>7</v>
      </c>
      <c r="AN5" s="2">
        <f t="shared" si="17"/>
        <v>12</v>
      </c>
      <c r="AO5" s="2">
        <f t="shared" si="17"/>
        <v>4</v>
      </c>
      <c r="AP5" s="2">
        <f t="shared" si="17"/>
        <v>2</v>
      </c>
      <c r="AQ5" s="2">
        <f t="shared" si="17"/>
        <v>6</v>
      </c>
      <c r="AR5" s="2">
        <f t="shared" si="17"/>
        <v>4</v>
      </c>
      <c r="AS5" s="2">
        <f t="shared" si="17"/>
        <v>7</v>
      </c>
      <c r="AT5" s="2">
        <f t="shared" si="17"/>
        <v>6</v>
      </c>
      <c r="AU5" s="2">
        <f t="shared" si="17"/>
        <v>19</v>
      </c>
      <c r="AV5" s="2">
        <f t="shared" si="17"/>
        <v>15</v>
      </c>
      <c r="AW5" s="2">
        <f t="shared" si="17"/>
        <v>16</v>
      </c>
      <c r="AX5" s="2">
        <f t="shared" si="17"/>
        <v>0</v>
      </c>
      <c r="AY5" s="2">
        <f t="shared" si="17"/>
        <v>0</v>
      </c>
      <c r="AZ5" s="2">
        <f t="shared" si="17"/>
        <v>0</v>
      </c>
      <c r="BA5" s="2">
        <f t="shared" si="17"/>
        <v>0</v>
      </c>
      <c r="BB5" s="2">
        <f t="shared" si="17"/>
        <v>0</v>
      </c>
      <c r="BC5" s="2">
        <f t="shared" si="17"/>
        <v>0</v>
      </c>
      <c r="BD5" s="2">
        <f t="shared" si="17"/>
        <v>0</v>
      </c>
      <c r="BE5" s="2">
        <f t="shared" si="17"/>
        <v>0</v>
      </c>
      <c r="BF5" s="2">
        <f t="shared" si="17"/>
        <v>0</v>
      </c>
      <c r="BG5" s="96" t="s">
        <v>8</v>
      </c>
      <c r="BH5" s="98"/>
    </row>
    <row r="6" spans="1:60" x14ac:dyDescent="0.3">
      <c r="A6" s="1">
        <v>1</v>
      </c>
      <c r="B6" s="1" t="s">
        <v>56</v>
      </c>
      <c r="C6" s="74">
        <v>1</v>
      </c>
      <c r="D6" s="74" t="s">
        <v>57</v>
      </c>
      <c r="E6" s="74">
        <v>1</v>
      </c>
      <c r="F6" s="74">
        <v>1</v>
      </c>
      <c r="G6" s="74">
        <v>1</v>
      </c>
      <c r="H6" s="74">
        <v>1</v>
      </c>
      <c r="I6" s="74">
        <v>1</v>
      </c>
      <c r="J6" s="74">
        <v>1</v>
      </c>
      <c r="K6" s="74">
        <v>0</v>
      </c>
      <c r="L6" s="74">
        <v>1</v>
      </c>
      <c r="M6" s="74">
        <v>1</v>
      </c>
      <c r="N6" s="74">
        <v>1</v>
      </c>
      <c r="O6" s="74">
        <v>1</v>
      </c>
      <c r="P6" s="74">
        <v>2</v>
      </c>
      <c r="Q6" s="74">
        <v>1</v>
      </c>
      <c r="R6" s="74">
        <v>0</v>
      </c>
      <c r="S6" s="74">
        <v>1</v>
      </c>
      <c r="T6" s="74">
        <v>0</v>
      </c>
      <c r="U6" s="1"/>
      <c r="V6" s="1"/>
      <c r="W6" s="1"/>
      <c r="X6" s="1"/>
      <c r="Y6" s="1"/>
      <c r="Z6" s="1"/>
      <c r="AA6" s="1"/>
      <c r="AB6" s="1"/>
      <c r="AC6" s="1"/>
      <c r="AD6" s="74">
        <v>14</v>
      </c>
      <c r="AE6" s="74">
        <v>4</v>
      </c>
      <c r="AF6" s="6">
        <f>AD6/$AF$1*100</f>
        <v>73.68421052631578</v>
      </c>
    </row>
    <row r="7" spans="1:60" x14ac:dyDescent="0.3">
      <c r="A7" s="1">
        <v>2</v>
      </c>
      <c r="B7" s="1" t="s">
        <v>58</v>
      </c>
      <c r="C7" s="74">
        <v>1</v>
      </c>
      <c r="D7" s="74" t="s">
        <v>57</v>
      </c>
      <c r="E7" s="74">
        <v>1</v>
      </c>
      <c r="F7" s="74">
        <v>1</v>
      </c>
      <c r="G7" s="74">
        <v>1</v>
      </c>
      <c r="H7" s="74">
        <v>1</v>
      </c>
      <c r="I7" s="74">
        <v>1</v>
      </c>
      <c r="J7" s="74">
        <v>0</v>
      </c>
      <c r="K7" s="74">
        <v>0</v>
      </c>
      <c r="L7" s="74">
        <v>1</v>
      </c>
      <c r="M7" s="74">
        <v>1</v>
      </c>
      <c r="N7" s="74">
        <v>1</v>
      </c>
      <c r="O7" s="74">
        <v>1</v>
      </c>
      <c r="P7" s="74">
        <v>0</v>
      </c>
      <c r="Q7" s="74">
        <v>1</v>
      </c>
      <c r="R7" s="74">
        <v>0</v>
      </c>
      <c r="S7" s="74">
        <v>1</v>
      </c>
      <c r="T7" s="74">
        <v>0</v>
      </c>
      <c r="U7" s="1"/>
      <c r="V7" s="1"/>
      <c r="W7" s="1"/>
      <c r="X7" s="1"/>
      <c r="Y7" s="1"/>
      <c r="Z7" s="1"/>
      <c r="AA7" s="1"/>
      <c r="AB7" s="1"/>
      <c r="AC7" s="1"/>
      <c r="AD7" s="74">
        <v>11</v>
      </c>
      <c r="AE7" s="74">
        <v>3</v>
      </c>
      <c r="AF7" s="6">
        <f t="shared" ref="AF7:AF25" si="18">AD7/$AF$1*100</f>
        <v>57.894736842105267</v>
      </c>
      <c r="AH7" s="66" t="s">
        <v>13</v>
      </c>
      <c r="AI7" s="14">
        <f>COUNTIF(AE6:AE25,"=2")</f>
        <v>2</v>
      </c>
      <c r="AJ7" s="15">
        <f>AI7/$AH$1*100</f>
        <v>6.0606060606060606</v>
      </c>
    </row>
    <row r="8" spans="1:60" x14ac:dyDescent="0.3">
      <c r="A8" s="1">
        <v>3</v>
      </c>
      <c r="B8" s="1" t="s">
        <v>59</v>
      </c>
      <c r="C8" s="74">
        <v>1</v>
      </c>
      <c r="D8" s="74" t="s">
        <v>57</v>
      </c>
      <c r="E8" s="74">
        <v>1</v>
      </c>
      <c r="F8" s="74">
        <v>0</v>
      </c>
      <c r="G8" s="74">
        <v>1</v>
      </c>
      <c r="H8" s="74">
        <v>1</v>
      </c>
      <c r="I8" s="74">
        <v>1</v>
      </c>
      <c r="J8" s="74">
        <v>0</v>
      </c>
      <c r="K8" s="74">
        <v>0</v>
      </c>
      <c r="L8" s="74">
        <v>1</v>
      </c>
      <c r="M8" s="74">
        <v>1</v>
      </c>
      <c r="N8" s="74">
        <v>1</v>
      </c>
      <c r="O8" s="74">
        <v>1</v>
      </c>
      <c r="P8" s="74">
        <v>2</v>
      </c>
      <c r="Q8" s="74">
        <v>1</v>
      </c>
      <c r="R8" s="74">
        <v>0</v>
      </c>
      <c r="S8" s="74">
        <v>0</v>
      </c>
      <c r="T8" s="74">
        <v>0</v>
      </c>
      <c r="U8" s="1"/>
      <c r="V8" s="1"/>
      <c r="W8" s="1"/>
      <c r="X8" s="1"/>
      <c r="Y8" s="1"/>
      <c r="Z8" s="1"/>
      <c r="AA8" s="1"/>
      <c r="AB8" s="1"/>
      <c r="AC8" s="1"/>
      <c r="AD8" s="74">
        <v>11</v>
      </c>
      <c r="AE8" s="74">
        <v>3</v>
      </c>
      <c r="AF8" s="6">
        <f t="shared" si="18"/>
        <v>57.894736842105267</v>
      </c>
      <c r="AH8" s="67" t="s">
        <v>14</v>
      </c>
      <c r="AI8" s="8">
        <f>COUNTIF(AE6:AE25,"=3")</f>
        <v>15</v>
      </c>
      <c r="AJ8" s="13">
        <f>AI8/$AH$1*100</f>
        <v>45.454545454545453</v>
      </c>
    </row>
    <row r="9" spans="1:60" x14ac:dyDescent="0.3">
      <c r="A9" s="1">
        <v>4</v>
      </c>
      <c r="B9" s="1" t="s">
        <v>60</v>
      </c>
      <c r="C9" s="74">
        <v>1</v>
      </c>
      <c r="D9" s="74" t="s">
        <v>57</v>
      </c>
      <c r="E9" s="74">
        <v>1</v>
      </c>
      <c r="F9" s="74">
        <v>0</v>
      </c>
      <c r="G9" s="74">
        <v>1</v>
      </c>
      <c r="H9" s="74">
        <v>1</v>
      </c>
      <c r="I9" s="74">
        <v>1</v>
      </c>
      <c r="J9" s="74">
        <v>1</v>
      </c>
      <c r="K9" s="74">
        <v>0</v>
      </c>
      <c r="L9" s="74">
        <v>1</v>
      </c>
      <c r="M9" s="74">
        <v>1</v>
      </c>
      <c r="N9" s="74">
        <v>1</v>
      </c>
      <c r="O9" s="74">
        <v>1</v>
      </c>
      <c r="P9" s="74">
        <v>0</v>
      </c>
      <c r="Q9" s="74">
        <v>1</v>
      </c>
      <c r="R9" s="74">
        <v>0</v>
      </c>
      <c r="S9" s="74">
        <v>0</v>
      </c>
      <c r="T9" s="74">
        <v>0</v>
      </c>
      <c r="U9" s="1"/>
      <c r="V9" s="1"/>
      <c r="W9" s="1"/>
      <c r="X9" s="1"/>
      <c r="Y9" s="1"/>
      <c r="Z9" s="1"/>
      <c r="AA9" s="1"/>
      <c r="AB9" s="1"/>
      <c r="AC9" s="1"/>
      <c r="AD9" s="74">
        <v>10</v>
      </c>
      <c r="AE9" s="74">
        <v>3</v>
      </c>
      <c r="AF9" s="6">
        <f t="shared" si="18"/>
        <v>52.631578947368418</v>
      </c>
      <c r="AH9" s="68" t="s">
        <v>15</v>
      </c>
      <c r="AI9" s="11">
        <f>COUNTIF(AE6:AE25,"=4")</f>
        <v>2</v>
      </c>
      <c r="AJ9" s="12">
        <f>AI9/$AH$1*100</f>
        <v>6.0606060606060606</v>
      </c>
    </row>
    <row r="10" spans="1:60" x14ac:dyDescent="0.3">
      <c r="A10" s="1">
        <v>5</v>
      </c>
      <c r="B10" s="1" t="s">
        <v>61</v>
      </c>
      <c r="C10" s="74">
        <v>1</v>
      </c>
      <c r="D10" s="74" t="s">
        <v>57</v>
      </c>
      <c r="E10" s="74">
        <v>1</v>
      </c>
      <c r="F10" s="74">
        <v>1</v>
      </c>
      <c r="G10" s="74">
        <v>1</v>
      </c>
      <c r="H10" s="74">
        <v>1</v>
      </c>
      <c r="I10" s="74">
        <v>1</v>
      </c>
      <c r="J10" s="74">
        <v>1</v>
      </c>
      <c r="K10" s="74">
        <v>0</v>
      </c>
      <c r="L10" s="74">
        <v>1</v>
      </c>
      <c r="M10" s="74">
        <v>1</v>
      </c>
      <c r="N10" s="74">
        <v>1</v>
      </c>
      <c r="O10" s="74">
        <v>1</v>
      </c>
      <c r="P10" s="74">
        <v>1</v>
      </c>
      <c r="Q10" s="74">
        <v>0</v>
      </c>
      <c r="R10" s="74">
        <v>0</v>
      </c>
      <c r="S10" s="74">
        <v>0</v>
      </c>
      <c r="T10" s="74">
        <v>0</v>
      </c>
      <c r="U10" s="1"/>
      <c r="V10" s="1"/>
      <c r="W10" s="1"/>
      <c r="X10" s="1"/>
      <c r="Y10" s="1"/>
      <c r="Z10" s="1"/>
      <c r="AA10" s="1"/>
      <c r="AB10" s="1"/>
      <c r="AC10" s="1"/>
      <c r="AD10" s="74">
        <v>11</v>
      </c>
      <c r="AE10" s="74">
        <v>3</v>
      </c>
      <c r="AF10" s="6">
        <f t="shared" si="18"/>
        <v>57.894736842105267</v>
      </c>
      <c r="AH10" s="69" t="s">
        <v>16</v>
      </c>
      <c r="AI10" s="9">
        <f>COUNTIF(AE6:AE25,"=5")</f>
        <v>1</v>
      </c>
      <c r="AJ10" s="10">
        <f>AI10/$AH$1*100</f>
        <v>3.0303030303030303</v>
      </c>
    </row>
    <row r="11" spans="1:60" x14ac:dyDescent="0.3">
      <c r="A11" s="1">
        <v>6</v>
      </c>
      <c r="B11" s="1" t="s">
        <v>62</v>
      </c>
      <c r="C11" s="74">
        <v>2</v>
      </c>
      <c r="D11" s="74" t="s">
        <v>57</v>
      </c>
      <c r="E11" s="74">
        <v>1</v>
      </c>
      <c r="F11" s="74">
        <v>1</v>
      </c>
      <c r="G11" s="74">
        <v>0</v>
      </c>
      <c r="H11" s="74">
        <v>0</v>
      </c>
      <c r="I11" s="74">
        <v>1</v>
      </c>
      <c r="J11" s="74">
        <v>1</v>
      </c>
      <c r="K11" s="74">
        <v>1</v>
      </c>
      <c r="L11" s="74">
        <v>1</v>
      </c>
      <c r="M11" s="74">
        <v>1</v>
      </c>
      <c r="N11" s="74">
        <v>0</v>
      </c>
      <c r="O11" s="74">
        <v>1</v>
      </c>
      <c r="P11" s="74">
        <v>2</v>
      </c>
      <c r="Q11" s="74">
        <v>1</v>
      </c>
      <c r="R11" s="74">
        <v>0</v>
      </c>
      <c r="S11" s="74">
        <v>0</v>
      </c>
      <c r="T11" s="74">
        <v>0</v>
      </c>
      <c r="U11" s="1"/>
      <c r="V11" s="1"/>
      <c r="W11" s="1"/>
      <c r="X11" s="1"/>
      <c r="Y11" s="1"/>
      <c r="Z11" s="1"/>
      <c r="AA11" s="1"/>
      <c r="AB11" s="1"/>
      <c r="AC11" s="1"/>
      <c r="AD11" s="74">
        <v>11</v>
      </c>
      <c r="AE11" s="74">
        <v>3</v>
      </c>
      <c r="AF11" s="6">
        <f t="shared" si="18"/>
        <v>57.894736842105267</v>
      </c>
    </row>
    <row r="12" spans="1:60" x14ac:dyDescent="0.3">
      <c r="A12" s="1">
        <v>7</v>
      </c>
      <c r="B12" s="1" t="s">
        <v>63</v>
      </c>
      <c r="C12" s="74">
        <v>1</v>
      </c>
      <c r="D12" s="74" t="s">
        <v>57</v>
      </c>
      <c r="E12" s="74">
        <v>1</v>
      </c>
      <c r="F12" s="74">
        <v>1</v>
      </c>
      <c r="G12" s="74">
        <v>1</v>
      </c>
      <c r="H12" s="74">
        <v>1</v>
      </c>
      <c r="I12" s="74">
        <v>1</v>
      </c>
      <c r="J12" s="74">
        <v>0</v>
      </c>
      <c r="K12" s="74">
        <v>0</v>
      </c>
      <c r="L12" s="74">
        <v>1</v>
      </c>
      <c r="M12" s="74">
        <v>1</v>
      </c>
      <c r="N12" s="74">
        <v>1</v>
      </c>
      <c r="O12" s="74">
        <v>1</v>
      </c>
      <c r="P12" s="74">
        <v>0</v>
      </c>
      <c r="Q12" s="74">
        <v>1</v>
      </c>
      <c r="R12" s="74">
        <v>0</v>
      </c>
      <c r="S12" s="74">
        <v>1</v>
      </c>
      <c r="T12" s="74">
        <v>0</v>
      </c>
      <c r="U12" s="1"/>
      <c r="V12" s="1"/>
      <c r="W12" s="1"/>
      <c r="X12" s="1"/>
      <c r="Y12" s="1"/>
      <c r="Z12" s="1"/>
      <c r="AA12" s="1"/>
      <c r="AB12" s="1"/>
      <c r="AC12" s="1"/>
      <c r="AD12" s="74">
        <v>11</v>
      </c>
      <c r="AE12" s="74">
        <v>3</v>
      </c>
      <c r="AF12" s="6">
        <f t="shared" si="18"/>
        <v>57.894736842105267</v>
      </c>
      <c r="AH12" s="80" t="s">
        <v>53</v>
      </c>
      <c r="AI12" s="80"/>
      <c r="AJ12" s="65">
        <f>COUNTIF(AF6:AF25,100)</f>
        <v>0</v>
      </c>
    </row>
    <row r="13" spans="1:60" x14ac:dyDescent="0.3">
      <c r="A13" s="1">
        <v>8</v>
      </c>
      <c r="B13" s="1" t="s">
        <v>64</v>
      </c>
      <c r="C13" s="74">
        <v>2</v>
      </c>
      <c r="D13" s="74" t="s">
        <v>57</v>
      </c>
      <c r="E13" s="74">
        <v>1</v>
      </c>
      <c r="F13" s="74">
        <v>1</v>
      </c>
      <c r="G13" s="74">
        <v>0</v>
      </c>
      <c r="H13" s="74">
        <v>1</v>
      </c>
      <c r="I13" s="74">
        <v>1</v>
      </c>
      <c r="J13" s="74">
        <v>1</v>
      </c>
      <c r="K13" s="74">
        <v>1</v>
      </c>
      <c r="L13" s="74">
        <v>1</v>
      </c>
      <c r="M13" s="74">
        <v>1</v>
      </c>
      <c r="N13" s="74">
        <v>1</v>
      </c>
      <c r="O13" s="74">
        <v>1</v>
      </c>
      <c r="P13" s="74">
        <v>2</v>
      </c>
      <c r="Q13" s="74">
        <v>0</v>
      </c>
      <c r="R13" s="74">
        <v>2</v>
      </c>
      <c r="S13" s="74">
        <v>0</v>
      </c>
      <c r="T13" s="74">
        <v>2</v>
      </c>
      <c r="U13" s="1"/>
      <c r="V13" s="1"/>
      <c r="W13" s="1"/>
      <c r="X13" s="1"/>
      <c r="Y13" s="1"/>
      <c r="Z13" s="1"/>
      <c r="AA13" s="1"/>
      <c r="AB13" s="1"/>
      <c r="AC13" s="1"/>
      <c r="AD13" s="74">
        <v>16</v>
      </c>
      <c r="AE13" s="74">
        <v>5</v>
      </c>
      <c r="AF13" s="6">
        <f t="shared" si="18"/>
        <v>84.210526315789465</v>
      </c>
      <c r="AH13" s="81" t="s">
        <v>17</v>
      </c>
      <c r="AI13" s="82"/>
      <c r="AJ13" s="7">
        <f>SUM(AI8:AI10)/$AH$1*100</f>
        <v>54.54545454545454</v>
      </c>
    </row>
    <row r="14" spans="1:60" x14ac:dyDescent="0.3">
      <c r="A14" s="1">
        <v>9</v>
      </c>
      <c r="B14" s="1" t="s">
        <v>65</v>
      </c>
      <c r="C14" s="74">
        <v>2</v>
      </c>
      <c r="D14" s="74" t="s">
        <v>57</v>
      </c>
      <c r="E14" s="74">
        <v>1</v>
      </c>
      <c r="F14" s="74">
        <v>1</v>
      </c>
      <c r="G14" s="74">
        <v>0</v>
      </c>
      <c r="H14" s="74">
        <v>1</v>
      </c>
      <c r="I14" s="74">
        <v>1</v>
      </c>
      <c r="J14" s="74">
        <v>1</v>
      </c>
      <c r="K14" s="74">
        <v>0</v>
      </c>
      <c r="L14" s="74">
        <v>0</v>
      </c>
      <c r="M14" s="74">
        <v>0</v>
      </c>
      <c r="N14" s="74">
        <v>0</v>
      </c>
      <c r="O14" s="74">
        <v>1</v>
      </c>
      <c r="P14" s="74">
        <v>2</v>
      </c>
      <c r="Q14" s="74">
        <v>1</v>
      </c>
      <c r="R14" s="74">
        <v>0</v>
      </c>
      <c r="S14" s="74">
        <v>0</v>
      </c>
      <c r="T14" s="74">
        <v>2</v>
      </c>
      <c r="U14" s="1"/>
      <c r="V14" s="1"/>
      <c r="W14" s="1"/>
      <c r="X14" s="1"/>
      <c r="Y14" s="1"/>
      <c r="Z14" s="1"/>
      <c r="AA14" s="1"/>
      <c r="AB14" s="1"/>
      <c r="AC14" s="1"/>
      <c r="AD14" s="74">
        <v>11</v>
      </c>
      <c r="AE14" s="74">
        <v>3</v>
      </c>
      <c r="AF14" s="6">
        <f t="shared" si="18"/>
        <v>57.894736842105267</v>
      </c>
      <c r="AH14" s="81" t="s">
        <v>31</v>
      </c>
      <c r="AI14" s="82"/>
      <c r="AJ14" s="7">
        <f>SUM(AI9:AI10)/$AH$1*100</f>
        <v>9.0909090909090917</v>
      </c>
    </row>
    <row r="15" spans="1:60" x14ac:dyDescent="0.3">
      <c r="A15" s="1">
        <v>10</v>
      </c>
      <c r="B15" s="1" t="s">
        <v>66</v>
      </c>
      <c r="C15" s="74">
        <v>2</v>
      </c>
      <c r="D15" s="74" t="s">
        <v>57</v>
      </c>
      <c r="E15" s="74">
        <v>1</v>
      </c>
      <c r="F15" s="74">
        <v>1</v>
      </c>
      <c r="G15" s="74">
        <v>0</v>
      </c>
      <c r="H15" s="74">
        <v>1</v>
      </c>
      <c r="I15" s="74">
        <v>1</v>
      </c>
      <c r="J15" s="74">
        <v>1</v>
      </c>
      <c r="K15" s="74">
        <v>1</v>
      </c>
      <c r="L15" s="74">
        <v>1</v>
      </c>
      <c r="M15" s="74">
        <v>1</v>
      </c>
      <c r="N15" s="74">
        <v>0</v>
      </c>
      <c r="O15" s="74">
        <v>1</v>
      </c>
      <c r="P15" s="74">
        <v>2</v>
      </c>
      <c r="Q15" s="74">
        <v>0</v>
      </c>
      <c r="R15" s="74">
        <v>0</v>
      </c>
      <c r="S15" s="74">
        <v>0</v>
      </c>
      <c r="T15" s="74">
        <v>0</v>
      </c>
      <c r="U15" s="1"/>
      <c r="V15" s="1"/>
      <c r="W15" s="1"/>
      <c r="X15" s="1"/>
      <c r="Y15" s="1"/>
      <c r="Z15" s="1"/>
      <c r="AA15" s="1"/>
      <c r="AB15" s="1"/>
      <c r="AC15" s="1"/>
      <c r="AD15" s="74">
        <v>11</v>
      </c>
      <c r="AE15" s="74">
        <v>3</v>
      </c>
      <c r="AF15" s="6">
        <f t="shared" si="18"/>
        <v>57.894736842105267</v>
      </c>
      <c r="AH15" s="81" t="s">
        <v>28</v>
      </c>
      <c r="AI15" s="82"/>
      <c r="AJ15" s="7">
        <f>AVERAGE(AD6:AD25)</f>
        <v>10.75</v>
      </c>
    </row>
    <row r="16" spans="1:60" x14ac:dyDescent="0.3">
      <c r="A16" s="1">
        <v>11</v>
      </c>
      <c r="B16" s="1" t="s">
        <v>67</v>
      </c>
      <c r="C16" s="74">
        <v>2</v>
      </c>
      <c r="D16" s="74" t="s">
        <v>57</v>
      </c>
      <c r="E16" s="74">
        <v>1</v>
      </c>
      <c r="F16" s="74">
        <v>1</v>
      </c>
      <c r="G16" s="74">
        <v>0</v>
      </c>
      <c r="H16" s="74">
        <v>0</v>
      </c>
      <c r="I16" s="74">
        <v>1</v>
      </c>
      <c r="J16" s="74">
        <v>1</v>
      </c>
      <c r="K16" s="74">
        <v>1</v>
      </c>
      <c r="L16" s="74">
        <v>1</v>
      </c>
      <c r="M16" s="74">
        <v>1</v>
      </c>
      <c r="N16" s="74">
        <v>0</v>
      </c>
      <c r="O16" s="74">
        <v>1</v>
      </c>
      <c r="P16" s="74">
        <v>2</v>
      </c>
      <c r="Q16" s="74">
        <v>1</v>
      </c>
      <c r="R16" s="74">
        <v>0</v>
      </c>
      <c r="S16" s="74">
        <v>0</v>
      </c>
      <c r="T16" s="74">
        <v>2</v>
      </c>
      <c r="U16" s="1"/>
      <c r="V16" s="1"/>
      <c r="W16" s="1"/>
      <c r="X16" s="1"/>
      <c r="Y16" s="1"/>
      <c r="Z16" s="1"/>
      <c r="AA16" s="1"/>
      <c r="AB16" s="1"/>
      <c r="AC16" s="1"/>
      <c r="AD16" s="74">
        <v>13</v>
      </c>
      <c r="AE16" s="74">
        <v>4</v>
      </c>
      <c r="AF16" s="6">
        <f t="shared" si="18"/>
        <v>68.421052631578945</v>
      </c>
      <c r="AH16" s="81" t="s">
        <v>18</v>
      </c>
      <c r="AI16" s="82"/>
      <c r="AJ16" s="7">
        <f>AVERAGE(AE6:AE25)</f>
        <v>3.1</v>
      </c>
    </row>
    <row r="17" spans="1:37" x14ac:dyDescent="0.3">
      <c r="A17" s="1">
        <v>12</v>
      </c>
      <c r="B17" s="1" t="s">
        <v>68</v>
      </c>
      <c r="C17" s="74">
        <v>2</v>
      </c>
      <c r="D17" s="74" t="s">
        <v>57</v>
      </c>
      <c r="E17" s="74">
        <v>1</v>
      </c>
      <c r="F17" s="74">
        <v>1</v>
      </c>
      <c r="G17" s="74">
        <v>0</v>
      </c>
      <c r="H17" s="74">
        <v>1</v>
      </c>
      <c r="I17" s="74">
        <v>1</v>
      </c>
      <c r="J17" s="74">
        <v>1</v>
      </c>
      <c r="K17" s="74">
        <v>1</v>
      </c>
      <c r="L17" s="74">
        <v>1</v>
      </c>
      <c r="M17" s="74">
        <v>1</v>
      </c>
      <c r="N17" s="74">
        <v>1</v>
      </c>
      <c r="O17" s="74">
        <v>0</v>
      </c>
      <c r="P17" s="74">
        <v>2</v>
      </c>
      <c r="Q17" s="74">
        <v>0</v>
      </c>
      <c r="R17" s="74">
        <v>0</v>
      </c>
      <c r="S17" s="74">
        <v>0</v>
      </c>
      <c r="T17" s="74">
        <v>0</v>
      </c>
      <c r="U17" s="1"/>
      <c r="V17" s="1"/>
      <c r="W17" s="1"/>
      <c r="X17" s="1"/>
      <c r="Y17" s="1"/>
      <c r="Z17" s="1"/>
      <c r="AA17" s="1"/>
      <c r="AB17" s="1"/>
      <c r="AC17" s="1"/>
      <c r="AD17" s="74">
        <v>11</v>
      </c>
      <c r="AE17" s="74">
        <v>3</v>
      </c>
      <c r="AF17" s="6">
        <f t="shared" si="18"/>
        <v>57.894736842105267</v>
      </c>
      <c r="AH17" s="81" t="s">
        <v>54</v>
      </c>
      <c r="AI17" s="82"/>
      <c r="AJ17" s="7">
        <f>AVERAGE(AF6:AF25)</f>
        <v>56.578947368421062</v>
      </c>
    </row>
    <row r="18" spans="1:37" x14ac:dyDescent="0.3">
      <c r="A18" s="1">
        <v>13</v>
      </c>
      <c r="B18" s="1" t="s">
        <v>69</v>
      </c>
      <c r="C18" s="74">
        <v>1</v>
      </c>
      <c r="D18" s="74" t="s">
        <v>57</v>
      </c>
      <c r="E18" s="74">
        <v>1</v>
      </c>
      <c r="F18" s="74">
        <v>0</v>
      </c>
      <c r="G18" s="74">
        <v>1</v>
      </c>
      <c r="H18" s="74">
        <v>0</v>
      </c>
      <c r="I18" s="74">
        <v>1</v>
      </c>
      <c r="J18" s="74">
        <v>1</v>
      </c>
      <c r="K18" s="74">
        <v>0</v>
      </c>
      <c r="L18" s="74">
        <v>1</v>
      </c>
      <c r="M18" s="74">
        <v>0</v>
      </c>
      <c r="N18" s="74">
        <v>1</v>
      </c>
      <c r="O18" s="74">
        <v>1</v>
      </c>
      <c r="P18" s="74">
        <v>1</v>
      </c>
      <c r="Q18" s="74">
        <v>1</v>
      </c>
      <c r="R18" s="74">
        <v>0</v>
      </c>
      <c r="S18" s="74">
        <v>0</v>
      </c>
      <c r="T18" s="74">
        <v>2</v>
      </c>
      <c r="U18" s="1"/>
      <c r="V18" s="1"/>
      <c r="W18" s="1"/>
      <c r="X18" s="1"/>
      <c r="Y18" s="1"/>
      <c r="Z18" s="1"/>
      <c r="AA18" s="1"/>
      <c r="AB18" s="1"/>
      <c r="AC18" s="1"/>
      <c r="AD18" s="74">
        <v>11</v>
      </c>
      <c r="AE18" s="74">
        <v>3</v>
      </c>
      <c r="AF18" s="6">
        <f t="shared" si="18"/>
        <v>57.894736842105267</v>
      </c>
    </row>
    <row r="19" spans="1:37" x14ac:dyDescent="0.3">
      <c r="A19" s="1">
        <v>14</v>
      </c>
      <c r="B19" s="1" t="s">
        <v>70</v>
      </c>
      <c r="C19" s="74">
        <v>1</v>
      </c>
      <c r="D19" s="74" t="s">
        <v>57</v>
      </c>
      <c r="E19" s="74">
        <v>0</v>
      </c>
      <c r="F19" s="74">
        <v>1</v>
      </c>
      <c r="G19" s="74">
        <v>1</v>
      </c>
      <c r="H19" s="74">
        <v>1</v>
      </c>
      <c r="I19" s="74">
        <v>1</v>
      </c>
      <c r="J19" s="74">
        <v>0</v>
      </c>
      <c r="K19" s="74">
        <v>0</v>
      </c>
      <c r="L19" s="74">
        <v>1</v>
      </c>
      <c r="M19" s="74">
        <v>1</v>
      </c>
      <c r="N19" s="74">
        <v>1</v>
      </c>
      <c r="O19" s="74">
        <v>1</v>
      </c>
      <c r="P19" s="74">
        <v>0</v>
      </c>
      <c r="Q19" s="74">
        <v>1</v>
      </c>
      <c r="R19" s="74">
        <v>0</v>
      </c>
      <c r="S19" s="74">
        <v>1</v>
      </c>
      <c r="T19" s="74">
        <v>0</v>
      </c>
      <c r="U19" s="1"/>
      <c r="V19" s="1"/>
      <c r="W19" s="1"/>
      <c r="X19" s="1"/>
      <c r="Y19" s="1"/>
      <c r="Z19" s="1"/>
      <c r="AA19" s="1"/>
      <c r="AB19" s="1"/>
      <c r="AC19" s="1"/>
      <c r="AD19" s="74">
        <v>10</v>
      </c>
      <c r="AE19" s="74">
        <v>3</v>
      </c>
      <c r="AF19" s="6">
        <f t="shared" si="18"/>
        <v>52.631578947368418</v>
      </c>
      <c r="AH19" s="92" t="s">
        <v>52</v>
      </c>
      <c r="AI19" s="93"/>
      <c r="AJ19" s="64" t="s">
        <v>51</v>
      </c>
      <c r="AK19" s="64" t="s">
        <v>50</v>
      </c>
    </row>
    <row r="20" spans="1:37" x14ac:dyDescent="0.3">
      <c r="A20" s="1">
        <v>15</v>
      </c>
      <c r="B20" s="1" t="s">
        <v>71</v>
      </c>
      <c r="C20" s="74">
        <v>2</v>
      </c>
      <c r="D20" s="74" t="s">
        <v>57</v>
      </c>
      <c r="E20" s="74">
        <v>1</v>
      </c>
      <c r="F20" s="74">
        <v>1</v>
      </c>
      <c r="G20" s="74">
        <v>0</v>
      </c>
      <c r="H20" s="74">
        <v>0</v>
      </c>
      <c r="I20" s="74">
        <v>1</v>
      </c>
      <c r="J20" s="74">
        <v>0</v>
      </c>
      <c r="K20" s="74">
        <v>1</v>
      </c>
      <c r="L20" s="74">
        <v>1</v>
      </c>
      <c r="M20" s="74">
        <v>1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1"/>
      <c r="V20" s="1"/>
      <c r="W20" s="1"/>
      <c r="X20" s="1"/>
      <c r="Y20" s="1"/>
      <c r="Z20" s="1"/>
      <c r="AA20" s="1"/>
      <c r="AB20" s="1"/>
      <c r="AC20" s="1"/>
      <c r="AD20" s="74">
        <v>6</v>
      </c>
      <c r="AE20" s="74">
        <v>2</v>
      </c>
      <c r="AF20" s="6">
        <f t="shared" si="18"/>
        <v>31.578947368421051</v>
      </c>
      <c r="AH20" s="96" t="s">
        <v>45</v>
      </c>
      <c r="AI20" s="97"/>
      <c r="AJ20" s="70">
        <f>COUNTIF(AF6:AF25,"&gt;=85")</f>
        <v>0</v>
      </c>
      <c r="AK20" s="70">
        <f>AJ20/AH1*100</f>
        <v>0</v>
      </c>
    </row>
    <row r="21" spans="1:37" x14ac:dyDescent="0.3">
      <c r="A21" s="1">
        <v>16</v>
      </c>
      <c r="B21" s="1" t="s">
        <v>72</v>
      </c>
      <c r="C21" s="74">
        <v>2</v>
      </c>
      <c r="D21" s="74" t="s">
        <v>57</v>
      </c>
      <c r="E21" s="74">
        <v>1</v>
      </c>
      <c r="F21" s="74">
        <v>0</v>
      </c>
      <c r="G21" s="74">
        <v>0</v>
      </c>
      <c r="H21" s="74">
        <v>1</v>
      </c>
      <c r="I21" s="74">
        <v>0</v>
      </c>
      <c r="J21" s="74">
        <v>1</v>
      </c>
      <c r="K21" s="74">
        <v>1</v>
      </c>
      <c r="L21" s="74">
        <v>0</v>
      </c>
      <c r="M21" s="74">
        <v>1</v>
      </c>
      <c r="N21" s="74">
        <v>0</v>
      </c>
      <c r="O21" s="74">
        <v>0</v>
      </c>
      <c r="P21" s="74" t="s">
        <v>73</v>
      </c>
      <c r="Q21" s="74">
        <v>0</v>
      </c>
      <c r="R21" s="74">
        <v>0</v>
      </c>
      <c r="S21" s="74">
        <v>0</v>
      </c>
      <c r="T21" s="74">
        <v>0</v>
      </c>
      <c r="U21" s="1"/>
      <c r="V21" s="1"/>
      <c r="W21" s="1"/>
      <c r="X21" s="1"/>
      <c r="Y21" s="1"/>
      <c r="Z21" s="1"/>
      <c r="AA21" s="1"/>
      <c r="AB21" s="1"/>
      <c r="AC21" s="1"/>
      <c r="AD21" s="74">
        <v>5</v>
      </c>
      <c r="AE21" s="74">
        <v>2</v>
      </c>
      <c r="AF21" s="6">
        <f t="shared" si="18"/>
        <v>26.315789473684209</v>
      </c>
      <c r="AH21" s="96" t="s">
        <v>46</v>
      </c>
      <c r="AI21" s="98"/>
      <c r="AJ21" s="70">
        <f>COUNTIF(AF6:AF25,"&gt;=75")-AJ20</f>
        <v>1</v>
      </c>
      <c r="AK21" s="70">
        <f>AJ21/AH1*100</f>
        <v>3.0303030303030303</v>
      </c>
    </row>
    <row r="22" spans="1:37" x14ac:dyDescent="0.3">
      <c r="A22" s="1">
        <v>17</v>
      </c>
      <c r="B22" s="1" t="s">
        <v>90</v>
      </c>
      <c r="C22" s="74">
        <v>1</v>
      </c>
      <c r="D22" s="74" t="s">
        <v>57</v>
      </c>
      <c r="E22" s="74">
        <v>1</v>
      </c>
      <c r="F22" s="74">
        <v>1</v>
      </c>
      <c r="G22" s="74">
        <v>1</v>
      </c>
      <c r="H22" s="74">
        <v>1</v>
      </c>
      <c r="I22" s="74">
        <v>1</v>
      </c>
      <c r="J22" s="74">
        <v>0</v>
      </c>
      <c r="K22" s="74">
        <v>0</v>
      </c>
      <c r="L22" s="74">
        <v>0</v>
      </c>
      <c r="M22" s="74">
        <v>1</v>
      </c>
      <c r="N22" s="74">
        <v>1</v>
      </c>
      <c r="O22" s="74">
        <v>1</v>
      </c>
      <c r="P22" s="74">
        <v>0</v>
      </c>
      <c r="Q22" s="74">
        <v>1</v>
      </c>
      <c r="R22" s="74">
        <v>0</v>
      </c>
      <c r="S22" s="74">
        <v>1</v>
      </c>
      <c r="T22" s="74">
        <v>0</v>
      </c>
      <c r="U22" s="1"/>
      <c r="V22" s="1"/>
      <c r="W22" s="1"/>
      <c r="X22" s="1"/>
      <c r="Y22" s="1"/>
      <c r="Z22" s="1"/>
      <c r="AA22" s="1"/>
      <c r="AB22" s="1"/>
      <c r="AC22" s="1"/>
      <c r="AD22" s="74">
        <v>10</v>
      </c>
      <c r="AE22" s="74">
        <v>3</v>
      </c>
      <c r="AF22" s="6">
        <f t="shared" si="18"/>
        <v>52.631578947368418</v>
      </c>
      <c r="AH22" s="96" t="s">
        <v>47</v>
      </c>
      <c r="AI22" s="97"/>
      <c r="AJ22" s="70">
        <f>COUNTIF(AF6:AF25,"&gt;=65")-AJ21-AJ20</f>
        <v>2</v>
      </c>
      <c r="AK22" s="70">
        <f>AJ22/AH1*100</f>
        <v>6.0606060606060606</v>
      </c>
    </row>
    <row r="23" spans="1:37" x14ac:dyDescent="0.3">
      <c r="A23" s="1">
        <v>18</v>
      </c>
      <c r="B23" s="1" t="s">
        <v>91</v>
      </c>
      <c r="C23" s="74">
        <v>1</v>
      </c>
      <c r="D23" s="74" t="s">
        <v>57</v>
      </c>
      <c r="E23" s="74">
        <v>0</v>
      </c>
      <c r="F23" s="74">
        <v>1</v>
      </c>
      <c r="G23" s="74">
        <v>1</v>
      </c>
      <c r="H23" s="74">
        <v>1</v>
      </c>
      <c r="I23" s="74">
        <v>1</v>
      </c>
      <c r="J23" s="74">
        <v>0</v>
      </c>
      <c r="K23" s="74">
        <v>0</v>
      </c>
      <c r="L23" s="74">
        <v>1</v>
      </c>
      <c r="M23" s="74">
        <v>1</v>
      </c>
      <c r="N23" s="74">
        <v>1</v>
      </c>
      <c r="O23" s="74">
        <v>1</v>
      </c>
      <c r="P23" s="74">
        <v>2</v>
      </c>
      <c r="Q23" s="74">
        <v>1</v>
      </c>
      <c r="R23" s="74">
        <v>0</v>
      </c>
      <c r="S23" s="74">
        <v>0</v>
      </c>
      <c r="T23" s="74">
        <v>0</v>
      </c>
      <c r="U23" s="1"/>
      <c r="V23" s="1"/>
      <c r="W23" s="1"/>
      <c r="X23" s="1"/>
      <c r="Y23" s="1"/>
      <c r="Z23" s="1"/>
      <c r="AA23" s="1"/>
      <c r="AB23" s="1"/>
      <c r="AC23" s="1"/>
      <c r="AD23" s="74">
        <v>11</v>
      </c>
      <c r="AE23" s="74">
        <v>3</v>
      </c>
      <c r="AF23" s="6">
        <f t="shared" si="18"/>
        <v>57.894736842105267</v>
      </c>
      <c r="AH23" s="96" t="s">
        <v>48</v>
      </c>
      <c r="AI23" s="97"/>
      <c r="AJ23" s="70">
        <f>COUNTIF(AF6:AF25,"&gt;=50")-AJ22-AJ21-AJ20</f>
        <v>15</v>
      </c>
      <c r="AK23" s="70">
        <f>AJ23/AH1*100</f>
        <v>45.454545454545453</v>
      </c>
    </row>
    <row r="24" spans="1:37" x14ac:dyDescent="0.3">
      <c r="A24" s="1">
        <v>19</v>
      </c>
      <c r="B24" s="1" t="s">
        <v>92</v>
      </c>
      <c r="C24" s="74">
        <v>1</v>
      </c>
      <c r="D24" s="74" t="s">
        <v>57</v>
      </c>
      <c r="E24" s="74">
        <v>0</v>
      </c>
      <c r="F24" s="74">
        <v>1</v>
      </c>
      <c r="G24" s="74">
        <v>1</v>
      </c>
      <c r="H24" s="74">
        <v>1</v>
      </c>
      <c r="I24" s="74">
        <v>1</v>
      </c>
      <c r="J24" s="74">
        <v>1</v>
      </c>
      <c r="K24" s="74">
        <v>1</v>
      </c>
      <c r="L24" s="74">
        <v>0</v>
      </c>
      <c r="M24" s="74">
        <v>1</v>
      </c>
      <c r="N24" s="74">
        <v>1</v>
      </c>
      <c r="O24" s="74">
        <v>0</v>
      </c>
      <c r="P24" s="74">
        <v>2</v>
      </c>
      <c r="Q24" s="74">
        <v>1</v>
      </c>
      <c r="R24" s="74">
        <v>0</v>
      </c>
      <c r="S24" s="74">
        <v>0</v>
      </c>
      <c r="T24" s="74">
        <v>0</v>
      </c>
      <c r="U24" s="1"/>
      <c r="V24" s="1"/>
      <c r="W24" s="1"/>
      <c r="X24" s="1"/>
      <c r="Y24" s="1"/>
      <c r="Z24" s="1"/>
      <c r="AA24" s="1"/>
      <c r="AB24" s="1"/>
      <c r="AC24" s="1"/>
      <c r="AD24" s="74">
        <v>11</v>
      </c>
      <c r="AE24" s="74">
        <v>3</v>
      </c>
      <c r="AF24" s="6">
        <f t="shared" si="18"/>
        <v>57.894736842105267</v>
      </c>
      <c r="AH24" s="96" t="s">
        <v>49</v>
      </c>
      <c r="AI24" s="97"/>
      <c r="AJ24" s="70">
        <f>COUNTIF(AF6:AF25,"&lt;50")</f>
        <v>2</v>
      </c>
      <c r="AK24" s="70">
        <f>AJ24/AH1*100</f>
        <v>6.0606060606060606</v>
      </c>
    </row>
    <row r="25" spans="1:37" x14ac:dyDescent="0.3">
      <c r="A25" s="1">
        <v>20</v>
      </c>
      <c r="B25" s="1" t="s">
        <v>93</v>
      </c>
      <c r="C25" s="74">
        <v>1</v>
      </c>
      <c r="D25" s="74" t="s">
        <v>57</v>
      </c>
      <c r="E25" s="74">
        <v>1</v>
      </c>
      <c r="F25" s="74">
        <v>0</v>
      </c>
      <c r="G25" s="74">
        <v>1</v>
      </c>
      <c r="H25" s="74">
        <v>1</v>
      </c>
      <c r="I25" s="74">
        <v>1</v>
      </c>
      <c r="J25" s="74">
        <v>1</v>
      </c>
      <c r="K25" s="74">
        <v>0</v>
      </c>
      <c r="L25" s="74">
        <v>1</v>
      </c>
      <c r="M25" s="74">
        <v>1</v>
      </c>
      <c r="N25" s="74">
        <v>1</v>
      </c>
      <c r="O25" s="74">
        <v>1</v>
      </c>
      <c r="P25" s="74">
        <v>0</v>
      </c>
      <c r="Q25" s="74">
        <v>1</v>
      </c>
      <c r="R25" s="74">
        <v>0</v>
      </c>
      <c r="S25" s="74">
        <v>0</v>
      </c>
      <c r="T25" s="74">
        <v>0</v>
      </c>
      <c r="U25" s="1"/>
      <c r="V25" s="1"/>
      <c r="W25" s="1"/>
      <c r="X25" s="1"/>
      <c r="Y25" s="1"/>
      <c r="Z25" s="1"/>
      <c r="AA25" s="1"/>
      <c r="AB25" s="1"/>
      <c r="AC25" s="1"/>
      <c r="AD25" s="74">
        <v>10</v>
      </c>
      <c r="AE25" s="74">
        <v>3</v>
      </c>
      <c r="AF25" s="6">
        <f t="shared" si="18"/>
        <v>52.631578947368418</v>
      </c>
    </row>
    <row r="26" spans="1:37" ht="15" x14ac:dyDescent="0.25">
      <c r="A26" s="1"/>
      <c r="B26" s="1"/>
      <c r="C26" s="2"/>
      <c r="D26" s="2"/>
      <c r="E26" s="7">
        <f t="shared" ref="E26:AC26" si="19">AVERAGE(E6:E25)/E1*100</f>
        <v>85</v>
      </c>
      <c r="F26" s="7">
        <f t="shared" si="19"/>
        <v>75</v>
      </c>
      <c r="G26" s="7">
        <f t="shared" si="19"/>
        <v>60</v>
      </c>
      <c r="H26" s="7">
        <f t="shared" si="19"/>
        <v>80</v>
      </c>
      <c r="I26" s="7">
        <f t="shared" si="19"/>
        <v>95</v>
      </c>
      <c r="J26" s="7">
        <f t="shared" si="19"/>
        <v>65</v>
      </c>
      <c r="K26" s="7">
        <f t="shared" si="19"/>
        <v>40</v>
      </c>
      <c r="L26" s="7">
        <f t="shared" si="19"/>
        <v>80</v>
      </c>
      <c r="M26" s="7">
        <f t="shared" si="19"/>
        <v>90</v>
      </c>
      <c r="N26" s="7">
        <f t="shared" si="19"/>
        <v>70</v>
      </c>
      <c r="O26" s="7">
        <f t="shared" si="19"/>
        <v>80</v>
      </c>
      <c r="P26" s="7">
        <f t="shared" si="19"/>
        <v>57.894736842105267</v>
      </c>
      <c r="Q26" s="7">
        <f t="shared" si="19"/>
        <v>70</v>
      </c>
      <c r="R26" s="7">
        <f t="shared" si="19"/>
        <v>5</v>
      </c>
      <c r="S26" s="7">
        <f t="shared" si="19"/>
        <v>25</v>
      </c>
      <c r="T26" s="7">
        <f t="shared" si="19"/>
        <v>20</v>
      </c>
      <c r="U26" s="7" t="e">
        <f t="shared" si="19"/>
        <v>#DIV/0!</v>
      </c>
      <c r="V26" s="7" t="e">
        <f t="shared" si="19"/>
        <v>#DIV/0!</v>
      </c>
      <c r="W26" s="7" t="e">
        <f t="shared" si="19"/>
        <v>#DIV/0!</v>
      </c>
      <c r="X26" s="7" t="e">
        <f t="shared" si="19"/>
        <v>#DIV/0!</v>
      </c>
      <c r="Y26" s="7" t="e">
        <f t="shared" si="19"/>
        <v>#DIV/0!</v>
      </c>
      <c r="Z26" s="7" t="e">
        <f t="shared" si="19"/>
        <v>#DIV/0!</v>
      </c>
      <c r="AA26" s="7" t="e">
        <f t="shared" si="19"/>
        <v>#DIV/0!</v>
      </c>
      <c r="AB26" s="7" t="e">
        <f t="shared" si="19"/>
        <v>#DIV/0!</v>
      </c>
      <c r="AC26" s="7" t="e">
        <f t="shared" si="19"/>
        <v>#DIV/0!</v>
      </c>
      <c r="AD26" s="35">
        <f>AVERAGE(AD6:AD25)</f>
        <v>10.75</v>
      </c>
      <c r="AE26" s="35">
        <f>AVERAGE(AE6:AE25)</f>
        <v>3.1</v>
      </c>
      <c r="AF26" s="35">
        <f>AVERAGE(AF6:AF25)</f>
        <v>56.578947368421062</v>
      </c>
      <c r="AH26" s="28"/>
      <c r="AI26" s="28"/>
      <c r="AJ26" s="28"/>
    </row>
    <row r="27" spans="1:37" s="28" customFormat="1" ht="15" x14ac:dyDescent="0.25">
      <c r="C27" s="36"/>
      <c r="D27" s="36"/>
      <c r="AD27" s="37"/>
      <c r="AE27" s="36"/>
      <c r="AH27"/>
      <c r="AI27"/>
      <c r="AJ27"/>
    </row>
    <row r="28" spans="1:37" ht="322.5" customHeight="1" x14ac:dyDescent="0.3">
      <c r="E28" s="71" t="str">
        <f>'2'!B3</f>
        <v xml:space="preserve">1. 1. Развитие представлений о числе и числовых системах от натуральных до действительных чисел  Оперировать на базовом уровне понятиями «обыкновенная дробь», «смешанное число»  </v>
      </c>
      <c r="F28" s="71" t="str">
        <f>'2'!B4</f>
        <v xml:space="preserve">2. 2. Развитие представлений о числе и числовых системах от натуральных до действительных чисел   Оперировать на базовом уровне понятием «десятичная дробь»  </v>
      </c>
      <c r="G28" s="71" t="str">
        <f>'2'!B5</f>
        <v xml:space="preserve">3. 3. Умение извлекать информацию, представленную в таблицах, на диаграммах, графиках   Читать информацию, представленную в виде таблицы, диаграммы, графика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  </v>
      </c>
      <c r="H28" s="71" t="str">
        <f>'2'!B6</f>
        <v xml:space="preserve">4. 4. Умение применять изученные понятия, результаты, методы для решения задач практического характера и задач их смежных дисциплин   Записывать числовые значения реальных величин с использованием разных систем измерения  </v>
      </c>
      <c r="I28" s="71" t="str">
        <f>'2'!B7</f>
        <v xml:space="preserve">5. 5. Умение применять изученные понятия, результаты, методы для решения задач практического характера и задач их смежных дисциплин   Решать задачи на покупки; находить процент от числа, число по проценту от него, процентное отношение двух чисел, процентное снижение или процентное повышение величины  </v>
      </c>
      <c r="J28" s="71" t="str">
        <f>'2'!B8</f>
        <v xml:space="preserve">6. 6. Умение анализировать, извлекать необходимую информацию      Решать несложные логические задачи, находить пересечение, объединение, подмножество в простейших ситуациях  </v>
      </c>
      <c r="K28" s="71" t="str">
        <f>'2'!B9</f>
        <v xml:space="preserve">7. 7. Умение извлекать информацию, представленную в таблицах, на диаграммах, графиках   Читать информацию, представленную в виде таблицы, диаграммы, графика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  </v>
      </c>
      <c r="L28" s="71" t="str">
        <f>'2'!B10</f>
        <v xml:space="preserve">8. 8. Овладение системой функциональных понятий, развитие умения использовать функционально-графические представления   Строить график линейной функции  </v>
      </c>
      <c r="M28" s="71" t="str">
        <f>'2'!B11</f>
        <v xml:space="preserve">9. 9. Овладение приёмами решения уравнений, систем уравнений   Оперировать на базовом уровне понятиями «уравнение», «корень уравнения»; решать системы несложных линейных уравнений / решать линейные уравнения и уравнения, сводимые к линейным, с помощью тождественных преобразований  </v>
      </c>
      <c r="N28" s="71" t="str">
        <f>'2'!B12</f>
        <v xml:space="preserve">10. 10. Умение анализировать, извлекать необходимую информацию, пользоваться оценкой и прикидкой при практических расчётах   Оценивать результаты вычислений при решении практических задач / решать задачи на основе рассмотрения реальных ситуаций, в которых не требуется точный вычислительный результат  </v>
      </c>
      <c r="O28" s="71" t="str">
        <f>'2'!B13</f>
        <v xml:space="preserve">11. 11. Овладение символьным языком алгебры   Выполнять несложные преобразования выражений: раскрывать скобки, приводить подобные слагаемые, использовать формулы сокращённого умножения  </v>
      </c>
      <c r="P28" s="71" t="str">
        <f>'2'!B14</f>
        <v xml:space="preserve">12. 12. Развитие представлений о числе и числовых системах от натуральных до действительных чисел  Сравнивать рациональные числа / знать геометрическую интерпретацию целых, рациональных чисел  </v>
      </c>
      <c r="Q28" s="71" t="str">
        <f>'2'!B15</f>
        <v xml:space="preserve">13. 13.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   Оперировать на базовом уровне понятиями геометрических фигур; извлекать информацию о геометрических фигурах, представленную на чертежах в явном виде; применять для решения задач геометрические факты  </v>
      </c>
      <c r="R28" s="71" t="str">
        <f>'2'!B16</f>
        <v xml:space="preserve">14. 14.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   Оперировать на базовом уровне понятиями геометрических фигур; извлекать информацию о геометрических фигурах, представленную на чертежах в явном виде / применять геометрические факты для решения задач, в том числе предполагающих несколько шагов решения  </v>
      </c>
      <c r="S28" s="71" t="str">
        <f>'2'!B17</f>
        <v xml:space="preserve">15. 15. Развитие умения использовать функционально графические представления для описания реальных зависимостей   Представлять данные в виде таблиц, диаграмм, графиков / иллюстрировать с помощью графика реальную зависимость или процесс по их характеристикам  </v>
      </c>
      <c r="T28" s="71" t="str">
        <f>'2'!B18</f>
        <v xml:space="preserve">16. 16. Развитие умений применять изученные понятия, результаты, методы для решения задач практического характера   Решать задачи разных типов (на работу, покупки, движение) / решать простые и сложные задачи разных типов, выбирать соответствующие уравнения или системы уравнений для составления математической модели заданной реальной ситуации или прикладной задачи  </v>
      </c>
      <c r="U28" s="71" t="e">
        <f>'2'!#REF!</f>
        <v>#REF!</v>
      </c>
      <c r="V28" s="71" t="e">
        <f>'2'!#REF!</f>
        <v>#REF!</v>
      </c>
      <c r="W28" s="71" t="e">
        <f>'2'!#REF!</f>
        <v>#REF!</v>
      </c>
      <c r="X28" s="71" t="e">
        <f>'2'!#REF!</f>
        <v>#REF!</v>
      </c>
      <c r="Y28" s="71" t="e">
        <f>'2'!#REF!</f>
        <v>#REF!</v>
      </c>
      <c r="Z28" s="71" t="e">
        <f>'2'!#REF!</f>
        <v>#REF!</v>
      </c>
      <c r="AA28" s="71" t="e">
        <f>'2'!#REF!</f>
        <v>#REF!</v>
      </c>
      <c r="AB28" s="71" t="e">
        <f>'2'!#REF!</f>
        <v>#REF!</v>
      </c>
      <c r="AC28" s="71" t="e">
        <f>'2'!#REF!</f>
        <v>#REF!</v>
      </c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8" spans="3:4" x14ac:dyDescent="0.3">
      <c r="C38"/>
      <c r="D38"/>
    </row>
    <row r="40" spans="3:4" x14ac:dyDescent="0.3">
      <c r="C40"/>
      <c r="D40"/>
    </row>
    <row r="41" spans="3:4" x14ac:dyDescent="0.3">
      <c r="C41"/>
      <c r="D41"/>
    </row>
    <row r="43" spans="3:4" x14ac:dyDescent="0.3">
      <c r="C43"/>
      <c r="D43"/>
    </row>
    <row r="44" spans="3:4" x14ac:dyDescent="0.3">
      <c r="C44"/>
      <c r="D44"/>
    </row>
    <row r="45" spans="3:4" x14ac:dyDescent="0.3">
      <c r="C45"/>
      <c r="D45"/>
    </row>
  </sheetData>
  <mergeCells count="25">
    <mergeCell ref="AE3:AE5"/>
    <mergeCell ref="AF3:AF5"/>
    <mergeCell ref="A3:A5"/>
    <mergeCell ref="B3:B5"/>
    <mergeCell ref="C3:C5"/>
    <mergeCell ref="D3:D5"/>
    <mergeCell ref="E3:AC3"/>
    <mergeCell ref="AD3:AD5"/>
    <mergeCell ref="AH13:AI13"/>
    <mergeCell ref="AH14:AI14"/>
    <mergeCell ref="AH15:AI15"/>
    <mergeCell ref="AH16:AI16"/>
    <mergeCell ref="AH17:AI17"/>
    <mergeCell ref="AH12:AI12"/>
    <mergeCell ref="BG1:BH1"/>
    <mergeCell ref="BG2:BH2"/>
    <mergeCell ref="BG3:BH3"/>
    <mergeCell ref="BG4:BH4"/>
    <mergeCell ref="BG5:BH5"/>
    <mergeCell ref="AH19:AI19"/>
    <mergeCell ref="AH20:AI20"/>
    <mergeCell ref="AH22:AI22"/>
    <mergeCell ref="AH23:AI23"/>
    <mergeCell ref="AH24:AI24"/>
    <mergeCell ref="AH21:AI21"/>
  </mergeCells>
  <conditionalFormatting sqref="E26:AC26">
    <cfRule type="cellIs" dxfId="19" priority="9" operator="lessThan">
      <formula>50</formula>
    </cfRule>
    <cfRule type="cellIs" dxfId="18" priority="10" operator="lessThan">
      <formula>50</formula>
    </cfRule>
  </conditionalFormatting>
  <conditionalFormatting sqref="AE6:AE21">
    <cfRule type="cellIs" dxfId="17" priority="5" operator="equal">
      <formula>3</formula>
    </cfRule>
    <cfRule type="cellIs" dxfId="16" priority="6" operator="equal">
      <formula>4</formula>
    </cfRule>
    <cfRule type="cellIs" dxfId="15" priority="7" operator="equal">
      <formula>2</formula>
    </cfRule>
    <cfRule type="cellIs" dxfId="14" priority="8" operator="equal">
      <formula>5</formula>
    </cfRule>
  </conditionalFormatting>
  <conditionalFormatting sqref="AE22:AE25">
    <cfRule type="cellIs" dxfId="13" priority="1" operator="equal">
      <formula>3</formula>
    </cfRule>
    <cfRule type="cellIs" dxfId="12" priority="2" operator="equal">
      <formula>4</formula>
    </cfRule>
    <cfRule type="cellIs" dxfId="11" priority="3" operator="equal">
      <formula>2</formula>
    </cfRule>
    <cfRule type="cellIs" dxfId="1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zoomScale="70" zoomScaleNormal="70" workbookViewId="0">
      <selection activeCell="AG27" sqref="AG27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29" customWidth="1"/>
    <col min="31" max="31" width="8.6640625" style="3" bestFit="1" customWidth="1"/>
    <col min="34" max="58" width="7.33203125" customWidth="1"/>
  </cols>
  <sheetData>
    <row r="1" spans="1:60" x14ac:dyDescent="0.3">
      <c r="D1" s="30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1</v>
      </c>
      <c r="I1" s="4">
        <f>'1'!I1</f>
        <v>1</v>
      </c>
      <c r="J1" s="4">
        <f>'1'!J1</f>
        <v>1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1</v>
      </c>
      <c r="O1" s="4">
        <f>'1'!O1</f>
        <v>1</v>
      </c>
      <c r="P1" s="4">
        <f>'1'!P1</f>
        <v>2</v>
      </c>
      <c r="Q1" s="4">
        <f>'1'!Q1</f>
        <v>1</v>
      </c>
      <c r="R1" s="4">
        <f>'1'!R1</f>
        <v>2</v>
      </c>
      <c r="S1" s="4">
        <f>'1'!S1</f>
        <v>1</v>
      </c>
      <c r="T1" s="4">
        <f>'1'!T1</f>
        <v>2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19</v>
      </c>
      <c r="AH1" s="72">
        <v>33</v>
      </c>
      <c r="BG1" s="96" t="s">
        <v>10</v>
      </c>
      <c r="BH1" s="98"/>
    </row>
    <row r="2" spans="1:60" x14ac:dyDescent="0.3">
      <c r="AH2" s="2">
        <f t="shared" ref="AH2:BF2" si="0">COUNTIF(E6:E24,E1)</f>
        <v>9</v>
      </c>
      <c r="AI2" s="2">
        <f t="shared" si="0"/>
        <v>11</v>
      </c>
      <c r="AJ2" s="2">
        <f t="shared" si="0"/>
        <v>10</v>
      </c>
      <c r="AK2" s="2">
        <f t="shared" si="0"/>
        <v>14</v>
      </c>
      <c r="AL2" s="2">
        <f t="shared" si="0"/>
        <v>15</v>
      </c>
      <c r="AM2" s="2">
        <f t="shared" si="0"/>
        <v>12</v>
      </c>
      <c r="AN2" s="2">
        <f t="shared" si="0"/>
        <v>4</v>
      </c>
      <c r="AO2" s="2">
        <f t="shared" si="0"/>
        <v>12</v>
      </c>
      <c r="AP2" s="2">
        <f t="shared" si="0"/>
        <v>15</v>
      </c>
      <c r="AQ2" s="2">
        <f t="shared" si="0"/>
        <v>9</v>
      </c>
      <c r="AR2" s="2">
        <f t="shared" si="0"/>
        <v>11</v>
      </c>
      <c r="AS2" s="2">
        <f t="shared" si="0"/>
        <v>3</v>
      </c>
      <c r="AT2" s="2">
        <f t="shared" si="0"/>
        <v>8</v>
      </c>
      <c r="AU2" s="2">
        <f t="shared" si="0"/>
        <v>6</v>
      </c>
      <c r="AV2" s="2">
        <f t="shared" si="0"/>
        <v>3</v>
      </c>
      <c r="AW2" s="2">
        <f t="shared" si="0"/>
        <v>1</v>
      </c>
      <c r="AX2" s="2">
        <f t="shared" si="0"/>
        <v>0</v>
      </c>
      <c r="AY2" s="2">
        <f t="shared" si="0"/>
        <v>0</v>
      </c>
      <c r="AZ2" s="2">
        <f t="shared" si="0"/>
        <v>0</v>
      </c>
      <c r="BA2" s="2">
        <f t="shared" si="0"/>
        <v>0</v>
      </c>
      <c r="BB2" s="2">
        <f t="shared" si="0"/>
        <v>0</v>
      </c>
      <c r="BC2" s="2">
        <f t="shared" si="0"/>
        <v>0</v>
      </c>
      <c r="BD2" s="2">
        <f t="shared" si="0"/>
        <v>0</v>
      </c>
      <c r="BE2" s="2">
        <f t="shared" si="0"/>
        <v>0</v>
      </c>
      <c r="BF2" s="2">
        <f t="shared" si="0"/>
        <v>0</v>
      </c>
      <c r="BG2" s="96" t="s">
        <v>11</v>
      </c>
      <c r="BH2" s="98"/>
    </row>
    <row r="3" spans="1:60" x14ac:dyDescent="0.3">
      <c r="A3" s="86" t="s">
        <v>0</v>
      </c>
      <c r="B3" s="86" t="s">
        <v>1</v>
      </c>
      <c r="C3" s="86" t="s">
        <v>3</v>
      </c>
      <c r="D3" s="86" t="s">
        <v>36</v>
      </c>
      <c r="E3" s="89" t="s">
        <v>6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1"/>
      <c r="AD3" s="83" t="s">
        <v>4</v>
      </c>
      <c r="AE3" s="83" t="s">
        <v>5</v>
      </c>
      <c r="AF3" s="86" t="s">
        <v>7</v>
      </c>
      <c r="AH3" s="2">
        <f t="shared" ref="AH3:BF3" si="1">$AH$1-AH2-AH5-AH4</f>
        <v>17</v>
      </c>
      <c r="AI3" s="2">
        <f t="shared" si="1"/>
        <v>18</v>
      </c>
      <c r="AJ3" s="2">
        <f t="shared" si="1"/>
        <v>17</v>
      </c>
      <c r="AK3" s="2">
        <f t="shared" si="1"/>
        <v>17</v>
      </c>
      <c r="AL3" s="2">
        <f t="shared" si="1"/>
        <v>17</v>
      </c>
      <c r="AM3" s="2">
        <f t="shared" si="1"/>
        <v>17</v>
      </c>
      <c r="AN3" s="2">
        <f t="shared" si="1"/>
        <v>20</v>
      </c>
      <c r="AO3" s="2">
        <f t="shared" si="1"/>
        <v>18</v>
      </c>
      <c r="AP3" s="2">
        <f t="shared" si="1"/>
        <v>18</v>
      </c>
      <c r="AQ3" s="2">
        <f t="shared" si="1"/>
        <v>18</v>
      </c>
      <c r="AR3" s="2">
        <f t="shared" si="1"/>
        <v>19</v>
      </c>
      <c r="AS3" s="2">
        <f t="shared" si="1"/>
        <v>28</v>
      </c>
      <c r="AT3" s="2">
        <f t="shared" si="1"/>
        <v>17</v>
      </c>
      <c r="AU3" s="2">
        <f t="shared" si="1"/>
        <v>20</v>
      </c>
      <c r="AV3" s="2">
        <f t="shared" si="1"/>
        <v>20</v>
      </c>
      <c r="AW3" s="2">
        <f t="shared" si="1"/>
        <v>22</v>
      </c>
      <c r="AX3" s="2">
        <f t="shared" si="1"/>
        <v>33</v>
      </c>
      <c r="AY3" s="2">
        <f t="shared" si="1"/>
        <v>33</v>
      </c>
      <c r="AZ3" s="2">
        <f t="shared" si="1"/>
        <v>33</v>
      </c>
      <c r="BA3" s="2">
        <f t="shared" si="1"/>
        <v>33</v>
      </c>
      <c r="BB3" s="2">
        <f t="shared" si="1"/>
        <v>33</v>
      </c>
      <c r="BC3" s="2">
        <f t="shared" si="1"/>
        <v>33</v>
      </c>
      <c r="BD3" s="2">
        <f t="shared" si="1"/>
        <v>33</v>
      </c>
      <c r="BE3" s="2">
        <f t="shared" si="1"/>
        <v>33</v>
      </c>
      <c r="BF3" s="2">
        <f t="shared" si="1"/>
        <v>33</v>
      </c>
      <c r="BG3" s="96" t="s">
        <v>12</v>
      </c>
      <c r="BH3" s="98"/>
    </row>
    <row r="4" spans="1:60" x14ac:dyDescent="0.3">
      <c r="A4" s="87"/>
      <c r="B4" s="87"/>
      <c r="C4" s="87"/>
      <c r="D4" s="8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4"/>
      <c r="AE4" s="84"/>
      <c r="AF4" s="87"/>
      <c r="AH4" s="2">
        <f t="shared" ref="AH4:BF4" si="2">COUNTIF(E6:E24,"=N  ")</f>
        <v>0</v>
      </c>
      <c r="AI4" s="2">
        <f t="shared" si="2"/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>
        <f t="shared" si="2"/>
        <v>0</v>
      </c>
      <c r="AP4" s="2">
        <f t="shared" si="2"/>
        <v>0</v>
      </c>
      <c r="AQ4" s="2">
        <f t="shared" si="2"/>
        <v>0</v>
      </c>
      <c r="AR4" s="2">
        <f t="shared" si="2"/>
        <v>0</v>
      </c>
      <c r="AS4" s="2">
        <f t="shared" si="2"/>
        <v>0</v>
      </c>
      <c r="AT4" s="2">
        <f t="shared" si="2"/>
        <v>0</v>
      </c>
      <c r="AU4" s="2">
        <f t="shared" si="2"/>
        <v>0</v>
      </c>
      <c r="AV4" s="2">
        <f t="shared" si="2"/>
        <v>0</v>
      </c>
      <c r="AW4" s="2">
        <f t="shared" si="2"/>
        <v>0</v>
      </c>
      <c r="AX4" s="2">
        <f t="shared" si="2"/>
        <v>0</v>
      </c>
      <c r="AY4" s="2">
        <f t="shared" si="2"/>
        <v>0</v>
      </c>
      <c r="AZ4" s="2">
        <f t="shared" si="2"/>
        <v>0</v>
      </c>
      <c r="BA4" s="2">
        <f t="shared" si="2"/>
        <v>0</v>
      </c>
      <c r="BB4" s="2">
        <f t="shared" si="2"/>
        <v>0</v>
      </c>
      <c r="BC4" s="2">
        <f t="shared" si="2"/>
        <v>0</v>
      </c>
      <c r="BD4" s="2">
        <f t="shared" si="2"/>
        <v>0</v>
      </c>
      <c r="BE4" s="2">
        <f t="shared" si="2"/>
        <v>0</v>
      </c>
      <c r="BF4" s="2">
        <f t="shared" si="2"/>
        <v>0</v>
      </c>
      <c r="BG4" s="96" t="s">
        <v>9</v>
      </c>
      <c r="BH4" s="98"/>
    </row>
    <row r="5" spans="1:60" x14ac:dyDescent="0.3">
      <c r="A5" s="88"/>
      <c r="B5" s="88"/>
      <c r="C5" s="88"/>
      <c r="D5" s="88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5"/>
      <c r="AE5" s="85"/>
      <c r="AF5" s="88"/>
      <c r="AH5" s="2">
        <f t="shared" ref="AH5:BF5" si="3">COUNTIF(E6:E24,"=0")</f>
        <v>7</v>
      </c>
      <c r="AI5" s="2">
        <f t="shared" si="3"/>
        <v>4</v>
      </c>
      <c r="AJ5" s="2">
        <f t="shared" si="3"/>
        <v>6</v>
      </c>
      <c r="AK5" s="2">
        <f t="shared" si="3"/>
        <v>2</v>
      </c>
      <c r="AL5" s="2">
        <f t="shared" si="3"/>
        <v>1</v>
      </c>
      <c r="AM5" s="2">
        <f t="shared" si="3"/>
        <v>4</v>
      </c>
      <c r="AN5" s="2">
        <f t="shared" si="3"/>
        <v>9</v>
      </c>
      <c r="AO5" s="2">
        <f t="shared" si="3"/>
        <v>3</v>
      </c>
      <c r="AP5" s="2">
        <f t="shared" si="3"/>
        <v>0</v>
      </c>
      <c r="AQ5" s="2">
        <f t="shared" si="3"/>
        <v>6</v>
      </c>
      <c r="AR5" s="2">
        <f t="shared" si="3"/>
        <v>3</v>
      </c>
      <c r="AS5" s="2">
        <f t="shared" si="3"/>
        <v>2</v>
      </c>
      <c r="AT5" s="2">
        <f t="shared" si="3"/>
        <v>8</v>
      </c>
      <c r="AU5" s="2">
        <f t="shared" si="3"/>
        <v>7</v>
      </c>
      <c r="AV5" s="2">
        <f t="shared" si="3"/>
        <v>10</v>
      </c>
      <c r="AW5" s="2">
        <f t="shared" si="3"/>
        <v>10</v>
      </c>
      <c r="AX5" s="2">
        <f t="shared" si="3"/>
        <v>0</v>
      </c>
      <c r="AY5" s="2">
        <f t="shared" si="3"/>
        <v>0</v>
      </c>
      <c r="AZ5" s="2">
        <f t="shared" si="3"/>
        <v>0</v>
      </c>
      <c r="BA5" s="2">
        <f t="shared" si="3"/>
        <v>0</v>
      </c>
      <c r="BB5" s="2">
        <f t="shared" si="3"/>
        <v>0</v>
      </c>
      <c r="BC5" s="2">
        <f t="shared" si="3"/>
        <v>0</v>
      </c>
      <c r="BD5" s="2">
        <f t="shared" si="3"/>
        <v>0</v>
      </c>
      <c r="BE5" s="2">
        <f t="shared" si="3"/>
        <v>0</v>
      </c>
      <c r="BF5" s="2">
        <f t="shared" si="3"/>
        <v>0</v>
      </c>
      <c r="BG5" s="96" t="s">
        <v>8</v>
      </c>
      <c r="BH5" s="98"/>
    </row>
    <row r="6" spans="1:60" x14ac:dyDescent="0.3">
      <c r="A6" s="1">
        <v>1</v>
      </c>
      <c r="B6" s="1" t="s">
        <v>74</v>
      </c>
      <c r="C6" s="74">
        <v>1</v>
      </c>
      <c r="D6" s="78" t="s">
        <v>75</v>
      </c>
      <c r="E6" s="78">
        <v>1</v>
      </c>
      <c r="F6" s="78">
        <v>1</v>
      </c>
      <c r="G6" s="78">
        <v>1</v>
      </c>
      <c r="H6" s="78">
        <v>1</v>
      </c>
      <c r="I6" s="78">
        <v>1</v>
      </c>
      <c r="J6" s="78">
        <v>1</v>
      </c>
      <c r="K6" s="78">
        <v>1</v>
      </c>
      <c r="L6" s="78">
        <v>1</v>
      </c>
      <c r="M6" s="78">
        <v>1</v>
      </c>
      <c r="N6" s="78">
        <v>1</v>
      </c>
      <c r="O6" s="78">
        <v>1</v>
      </c>
      <c r="P6" s="78" t="s">
        <v>73</v>
      </c>
      <c r="Q6" s="78">
        <v>0</v>
      </c>
      <c r="R6" s="78">
        <v>2</v>
      </c>
      <c r="S6" s="78">
        <v>1</v>
      </c>
      <c r="T6" s="78">
        <v>0</v>
      </c>
      <c r="U6" s="1"/>
      <c r="V6" s="1"/>
      <c r="W6" s="1"/>
      <c r="X6" s="1"/>
      <c r="Y6" s="1"/>
      <c r="Z6" s="1"/>
      <c r="AA6" s="1"/>
      <c r="AB6" s="1"/>
      <c r="AC6" s="1"/>
      <c r="AD6" s="78">
        <v>14</v>
      </c>
      <c r="AE6" s="78">
        <v>4</v>
      </c>
      <c r="AF6" s="6">
        <f>AD6/$AF$1*100</f>
        <v>73.68421052631578</v>
      </c>
    </row>
    <row r="7" spans="1:60" x14ac:dyDescent="0.3">
      <c r="A7" s="1">
        <v>2</v>
      </c>
      <c r="B7" s="1" t="s">
        <v>76</v>
      </c>
      <c r="C7" s="74">
        <v>1</v>
      </c>
      <c r="D7" s="78" t="s">
        <v>75</v>
      </c>
      <c r="E7" s="78">
        <v>1</v>
      </c>
      <c r="F7" s="78">
        <v>1</v>
      </c>
      <c r="G7" s="78">
        <v>1</v>
      </c>
      <c r="H7" s="78">
        <v>1</v>
      </c>
      <c r="I7" s="78">
        <v>1</v>
      </c>
      <c r="J7" s="78">
        <v>1</v>
      </c>
      <c r="K7" s="78" t="s">
        <v>73</v>
      </c>
      <c r="L7" s="78" t="s">
        <v>73</v>
      </c>
      <c r="M7" s="78" t="s">
        <v>73</v>
      </c>
      <c r="N7" s="78">
        <v>1</v>
      </c>
      <c r="O7" s="78">
        <v>1</v>
      </c>
      <c r="P7" s="78" t="s">
        <v>73</v>
      </c>
      <c r="Q7" s="78">
        <v>0</v>
      </c>
      <c r="R7" s="78">
        <v>2</v>
      </c>
      <c r="S7" s="78" t="s">
        <v>73</v>
      </c>
      <c r="T7" s="78" t="s">
        <v>73</v>
      </c>
      <c r="U7" s="1"/>
      <c r="V7" s="1"/>
      <c r="W7" s="1"/>
      <c r="X7" s="1"/>
      <c r="Y7" s="1"/>
      <c r="Z7" s="1"/>
      <c r="AA7" s="1"/>
      <c r="AB7" s="1"/>
      <c r="AC7" s="1"/>
      <c r="AD7" s="78">
        <v>10</v>
      </c>
      <c r="AE7" s="78">
        <v>3</v>
      </c>
      <c r="AF7" s="6">
        <f t="shared" ref="AF7:AF21" si="4">AD7/$AF$1*100</f>
        <v>52.631578947368418</v>
      </c>
      <c r="AH7" s="66" t="s">
        <v>13</v>
      </c>
      <c r="AI7" s="14">
        <f>COUNTIF(AE6:AE24,"=2")</f>
        <v>2</v>
      </c>
      <c r="AJ7" s="15">
        <f>AI7/$AH$1*100</f>
        <v>6.0606060606060606</v>
      </c>
    </row>
    <row r="8" spans="1:60" x14ac:dyDescent="0.3">
      <c r="A8" s="1">
        <v>3</v>
      </c>
      <c r="B8" s="1" t="s">
        <v>77</v>
      </c>
      <c r="C8" s="74">
        <v>2</v>
      </c>
      <c r="D8" s="78" t="s">
        <v>75</v>
      </c>
      <c r="E8" s="78">
        <v>1</v>
      </c>
      <c r="F8" s="78">
        <v>1</v>
      </c>
      <c r="G8" s="78">
        <v>0</v>
      </c>
      <c r="H8" s="78">
        <v>1</v>
      </c>
      <c r="I8" s="78">
        <v>1</v>
      </c>
      <c r="J8" s="78">
        <v>1</v>
      </c>
      <c r="K8" s="78">
        <v>0</v>
      </c>
      <c r="L8" s="78">
        <v>1</v>
      </c>
      <c r="M8" s="78">
        <v>1</v>
      </c>
      <c r="N8" s="78">
        <v>1</v>
      </c>
      <c r="O8" s="78">
        <v>1</v>
      </c>
      <c r="P8" s="78">
        <v>1</v>
      </c>
      <c r="Q8" s="78">
        <v>1</v>
      </c>
      <c r="R8" s="78">
        <v>2</v>
      </c>
      <c r="S8" s="78">
        <v>0</v>
      </c>
      <c r="T8" s="78" t="s">
        <v>73</v>
      </c>
      <c r="U8" s="1"/>
      <c r="V8" s="1"/>
      <c r="W8" s="1"/>
      <c r="X8" s="1"/>
      <c r="Y8" s="1"/>
      <c r="Z8" s="1"/>
      <c r="AA8" s="1"/>
      <c r="AB8" s="1"/>
      <c r="AC8" s="1"/>
      <c r="AD8" s="78">
        <v>13</v>
      </c>
      <c r="AE8" s="78">
        <v>4</v>
      </c>
      <c r="AF8" s="6">
        <f t="shared" si="4"/>
        <v>68.421052631578945</v>
      </c>
      <c r="AH8" s="67" t="s">
        <v>14</v>
      </c>
      <c r="AI8" s="8">
        <f>COUNTIF(AE6:AE24,"=3")</f>
        <v>9</v>
      </c>
      <c r="AJ8" s="13">
        <f>AI8/$AH$1*100</f>
        <v>27.27272727272727</v>
      </c>
    </row>
    <row r="9" spans="1:60" x14ac:dyDescent="0.3">
      <c r="A9" s="1">
        <v>4</v>
      </c>
      <c r="B9" s="1" t="s">
        <v>78</v>
      </c>
      <c r="C9" s="74">
        <v>2</v>
      </c>
      <c r="D9" s="78" t="s">
        <v>75</v>
      </c>
      <c r="E9" s="78">
        <v>0</v>
      </c>
      <c r="F9" s="78">
        <v>1</v>
      </c>
      <c r="G9" s="78">
        <v>0</v>
      </c>
      <c r="H9" s="78">
        <v>0</v>
      </c>
      <c r="I9" s="78">
        <v>1</v>
      </c>
      <c r="J9" s="78">
        <v>1</v>
      </c>
      <c r="K9" s="78">
        <v>0</v>
      </c>
      <c r="L9" s="78">
        <v>1</v>
      </c>
      <c r="M9" s="78">
        <v>1</v>
      </c>
      <c r="N9" s="78">
        <v>1</v>
      </c>
      <c r="O9" s="78">
        <v>1</v>
      </c>
      <c r="P9" s="78">
        <v>2</v>
      </c>
      <c r="Q9" s="78">
        <v>1</v>
      </c>
      <c r="R9" s="78">
        <v>0</v>
      </c>
      <c r="S9" s="78">
        <v>0</v>
      </c>
      <c r="T9" s="78">
        <v>0</v>
      </c>
      <c r="U9" s="1"/>
      <c r="V9" s="1"/>
      <c r="W9" s="1"/>
      <c r="X9" s="1"/>
      <c r="Y9" s="1"/>
      <c r="Z9" s="1"/>
      <c r="AA9" s="1"/>
      <c r="AB9" s="1"/>
      <c r="AC9" s="1"/>
      <c r="AD9" s="78">
        <v>10</v>
      </c>
      <c r="AE9" s="78">
        <v>3</v>
      </c>
      <c r="AF9" s="6">
        <f t="shared" si="4"/>
        <v>52.631578947368418</v>
      </c>
      <c r="AH9" s="68" t="s">
        <v>15</v>
      </c>
      <c r="AI9" s="11">
        <f>COUNTIF(AE6:AE24,"=4")</f>
        <v>5</v>
      </c>
      <c r="AJ9" s="12">
        <f>AI9/$AH$1*100</f>
        <v>15.151515151515152</v>
      </c>
    </row>
    <row r="10" spans="1:60" x14ac:dyDescent="0.3">
      <c r="A10" s="1">
        <v>5</v>
      </c>
      <c r="B10" s="1" t="s">
        <v>79</v>
      </c>
      <c r="C10" s="74">
        <v>2</v>
      </c>
      <c r="D10" s="78" t="s">
        <v>75</v>
      </c>
      <c r="E10" s="78">
        <v>0</v>
      </c>
      <c r="F10" s="78">
        <v>0</v>
      </c>
      <c r="G10" s="78">
        <v>1</v>
      </c>
      <c r="H10" s="78">
        <v>1</v>
      </c>
      <c r="I10" s="78">
        <v>1</v>
      </c>
      <c r="J10" s="78">
        <v>1</v>
      </c>
      <c r="K10" s="78">
        <v>1</v>
      </c>
      <c r="L10" s="78">
        <v>1</v>
      </c>
      <c r="M10" s="78">
        <v>1</v>
      </c>
      <c r="N10" s="78">
        <v>0</v>
      </c>
      <c r="O10" s="78" t="s">
        <v>73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1"/>
      <c r="V10" s="1"/>
      <c r="W10" s="1"/>
      <c r="X10" s="1"/>
      <c r="Y10" s="1"/>
      <c r="Z10" s="1"/>
      <c r="AA10" s="1"/>
      <c r="AB10" s="1"/>
      <c r="AC10" s="1"/>
      <c r="AD10" s="78">
        <v>7</v>
      </c>
      <c r="AE10" s="78">
        <v>3</v>
      </c>
      <c r="AF10" s="6">
        <f t="shared" si="4"/>
        <v>36.84210526315789</v>
      </c>
      <c r="AH10" s="69" t="s">
        <v>16</v>
      </c>
      <c r="AI10" s="9">
        <f>COUNTIF(AE6:AE24,"=5")</f>
        <v>0</v>
      </c>
      <c r="AJ10" s="10">
        <f>AI10/$AH$1*100</f>
        <v>0</v>
      </c>
    </row>
    <row r="11" spans="1:60" x14ac:dyDescent="0.3">
      <c r="A11" s="1">
        <v>6</v>
      </c>
      <c r="B11" s="1" t="s">
        <v>80</v>
      </c>
      <c r="C11" s="74">
        <v>2</v>
      </c>
      <c r="D11" s="78" t="s">
        <v>75</v>
      </c>
      <c r="E11" s="78">
        <v>1</v>
      </c>
      <c r="F11" s="78">
        <v>1</v>
      </c>
      <c r="G11" s="78">
        <v>1</v>
      </c>
      <c r="H11" s="78">
        <v>0</v>
      </c>
      <c r="I11" s="78">
        <v>1</v>
      </c>
      <c r="J11" s="78">
        <v>1</v>
      </c>
      <c r="K11" s="78">
        <v>0</v>
      </c>
      <c r="L11" s="78">
        <v>1</v>
      </c>
      <c r="M11" s="78">
        <v>1</v>
      </c>
      <c r="N11" s="78">
        <v>0</v>
      </c>
      <c r="O11" s="78">
        <v>1</v>
      </c>
      <c r="P11" s="78">
        <v>2</v>
      </c>
      <c r="Q11" s="78">
        <v>1</v>
      </c>
      <c r="R11" s="78">
        <v>0</v>
      </c>
      <c r="S11" s="78">
        <v>0</v>
      </c>
      <c r="T11" s="78">
        <v>0</v>
      </c>
      <c r="U11" s="1"/>
      <c r="V11" s="1"/>
      <c r="W11" s="1"/>
      <c r="X11" s="1"/>
      <c r="Y11" s="1"/>
      <c r="Z11" s="1"/>
      <c r="AA11" s="1"/>
      <c r="AB11" s="1"/>
      <c r="AC11" s="1"/>
      <c r="AD11" s="78">
        <v>11</v>
      </c>
      <c r="AE11" s="78">
        <v>3</v>
      </c>
      <c r="AF11" s="6">
        <f t="shared" si="4"/>
        <v>57.894736842105267</v>
      </c>
    </row>
    <row r="12" spans="1:60" x14ac:dyDescent="0.3">
      <c r="A12" s="1">
        <v>7</v>
      </c>
      <c r="B12" s="1" t="s">
        <v>81</v>
      </c>
      <c r="C12" s="74">
        <v>2</v>
      </c>
      <c r="D12" s="78" t="s">
        <v>75</v>
      </c>
      <c r="E12" s="78">
        <v>0</v>
      </c>
      <c r="F12" s="78">
        <v>1</v>
      </c>
      <c r="G12" s="78">
        <v>0</v>
      </c>
      <c r="H12" s="78">
        <v>1</v>
      </c>
      <c r="I12" s="78">
        <v>1</v>
      </c>
      <c r="J12" s="78">
        <v>1</v>
      </c>
      <c r="K12" s="78">
        <v>0</v>
      </c>
      <c r="L12" s="78">
        <v>1</v>
      </c>
      <c r="M12" s="78">
        <v>1</v>
      </c>
      <c r="N12" s="78">
        <v>1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2</v>
      </c>
      <c r="U12" s="1"/>
      <c r="V12" s="1"/>
      <c r="W12" s="1"/>
      <c r="X12" s="1"/>
      <c r="Y12" s="1"/>
      <c r="Z12" s="1"/>
      <c r="AA12" s="1"/>
      <c r="AB12" s="1"/>
      <c r="AC12" s="1"/>
      <c r="AD12" s="78">
        <v>9</v>
      </c>
      <c r="AE12" s="78">
        <v>3</v>
      </c>
      <c r="AF12" s="6">
        <f t="shared" si="4"/>
        <v>47.368421052631575</v>
      </c>
      <c r="AH12" s="80" t="s">
        <v>53</v>
      </c>
      <c r="AI12" s="80"/>
      <c r="AJ12" s="65">
        <f>COUNTIF(AF6:AF24,100)</f>
        <v>0</v>
      </c>
    </row>
    <row r="13" spans="1:60" x14ac:dyDescent="0.3">
      <c r="A13" s="1">
        <v>8</v>
      </c>
      <c r="B13" s="1" t="s">
        <v>82</v>
      </c>
      <c r="C13" s="74">
        <v>2</v>
      </c>
      <c r="D13" s="78" t="s">
        <v>75</v>
      </c>
      <c r="E13" s="78">
        <v>0</v>
      </c>
      <c r="F13" s="78" t="s">
        <v>73</v>
      </c>
      <c r="G13" s="78">
        <v>0</v>
      </c>
      <c r="H13" s="78">
        <v>1</v>
      </c>
      <c r="I13" s="78">
        <v>1</v>
      </c>
      <c r="J13" s="78">
        <v>1</v>
      </c>
      <c r="K13" s="78">
        <v>0</v>
      </c>
      <c r="L13" s="78">
        <v>1</v>
      </c>
      <c r="M13" s="78">
        <v>1</v>
      </c>
      <c r="N13" s="78">
        <v>0</v>
      </c>
      <c r="O13" s="78">
        <v>1</v>
      </c>
      <c r="P13" s="78" t="s">
        <v>73</v>
      </c>
      <c r="Q13" s="78">
        <v>1</v>
      </c>
      <c r="R13" s="78" t="s">
        <v>73</v>
      </c>
      <c r="S13" s="78" t="s">
        <v>73</v>
      </c>
      <c r="T13" s="78" t="s">
        <v>73</v>
      </c>
      <c r="U13" s="1"/>
      <c r="V13" s="1"/>
      <c r="W13" s="1"/>
      <c r="X13" s="1"/>
      <c r="Y13" s="1"/>
      <c r="Z13" s="1"/>
      <c r="AA13" s="1"/>
      <c r="AB13" s="1"/>
      <c r="AC13" s="1"/>
      <c r="AD13" s="78">
        <v>7</v>
      </c>
      <c r="AE13" s="78">
        <v>3</v>
      </c>
      <c r="AF13" s="6">
        <f t="shared" si="4"/>
        <v>36.84210526315789</v>
      </c>
      <c r="AH13" s="81" t="s">
        <v>17</v>
      </c>
      <c r="AI13" s="82"/>
      <c r="AJ13" s="7">
        <f>SUM(AI8:AI10)/$AH$1*100</f>
        <v>42.424242424242422</v>
      </c>
    </row>
    <row r="14" spans="1:60" x14ac:dyDescent="0.3">
      <c r="A14" s="1">
        <v>9</v>
      </c>
      <c r="B14" s="1" t="s">
        <v>83</v>
      </c>
      <c r="C14" s="74">
        <v>1</v>
      </c>
      <c r="D14" s="78" t="s">
        <v>75</v>
      </c>
      <c r="E14" s="78">
        <v>1</v>
      </c>
      <c r="F14" s="78">
        <v>0</v>
      </c>
      <c r="G14" s="78">
        <v>1</v>
      </c>
      <c r="H14" s="78">
        <v>1</v>
      </c>
      <c r="I14" s="78">
        <v>1</v>
      </c>
      <c r="J14" s="78">
        <v>0</v>
      </c>
      <c r="K14" s="78">
        <v>0</v>
      </c>
      <c r="L14" s="78">
        <v>0</v>
      </c>
      <c r="M14" s="78">
        <v>1</v>
      </c>
      <c r="N14" s="78">
        <v>1</v>
      </c>
      <c r="O14" s="78">
        <v>0</v>
      </c>
      <c r="P14" s="78" t="s">
        <v>73</v>
      </c>
      <c r="Q14" s="78">
        <v>0</v>
      </c>
      <c r="R14" s="78">
        <v>2</v>
      </c>
      <c r="S14" s="78">
        <v>0</v>
      </c>
      <c r="T14" s="78">
        <v>0</v>
      </c>
      <c r="U14" s="1"/>
      <c r="V14" s="1"/>
      <c r="W14" s="1"/>
      <c r="X14" s="1"/>
      <c r="Y14" s="1"/>
      <c r="Z14" s="1"/>
      <c r="AA14" s="1"/>
      <c r="AB14" s="1"/>
      <c r="AC14" s="1"/>
      <c r="AD14" s="78">
        <v>8</v>
      </c>
      <c r="AE14" s="78">
        <v>3</v>
      </c>
      <c r="AF14" s="6">
        <f t="shared" si="4"/>
        <v>42.105263157894733</v>
      </c>
      <c r="AH14" s="81" t="s">
        <v>31</v>
      </c>
      <c r="AI14" s="82"/>
      <c r="AJ14" s="7">
        <f>SUM(AI9:AI10)/$AH$1*100</f>
        <v>15.151515151515152</v>
      </c>
    </row>
    <row r="15" spans="1:60" x14ac:dyDescent="0.3">
      <c r="A15" s="1">
        <v>10</v>
      </c>
      <c r="B15" s="1" t="s">
        <v>84</v>
      </c>
      <c r="C15" s="74">
        <v>1</v>
      </c>
      <c r="D15" s="78" t="s">
        <v>75</v>
      </c>
      <c r="E15" s="78">
        <v>1</v>
      </c>
      <c r="F15" s="78">
        <v>1</v>
      </c>
      <c r="G15" s="78">
        <v>1</v>
      </c>
      <c r="H15" s="78">
        <v>1</v>
      </c>
      <c r="I15" s="78">
        <v>1</v>
      </c>
      <c r="J15" s="78">
        <v>1</v>
      </c>
      <c r="K15" s="78" t="s">
        <v>73</v>
      </c>
      <c r="L15" s="78">
        <v>1</v>
      </c>
      <c r="M15" s="78">
        <v>1</v>
      </c>
      <c r="N15" s="78">
        <v>1</v>
      </c>
      <c r="O15" s="78">
        <v>1</v>
      </c>
      <c r="P15" s="78" t="s">
        <v>73</v>
      </c>
      <c r="Q15" s="78">
        <v>1</v>
      </c>
      <c r="R15" s="78">
        <v>1</v>
      </c>
      <c r="S15" s="78">
        <v>1</v>
      </c>
      <c r="T15" s="78">
        <v>1</v>
      </c>
      <c r="U15" s="1"/>
      <c r="V15" s="1"/>
      <c r="W15" s="1"/>
      <c r="X15" s="1"/>
      <c r="Y15" s="1"/>
      <c r="Z15" s="1"/>
      <c r="AA15" s="1"/>
      <c r="AB15" s="1"/>
      <c r="AC15" s="1"/>
      <c r="AD15" s="78">
        <v>14</v>
      </c>
      <c r="AE15" s="78">
        <v>4</v>
      </c>
      <c r="AF15" s="6">
        <f t="shared" si="4"/>
        <v>73.68421052631578</v>
      </c>
      <c r="AH15" s="81" t="s">
        <v>28</v>
      </c>
      <c r="AI15" s="82"/>
      <c r="AJ15" s="7">
        <f>AVERAGE(AD6:AD24)</f>
        <v>9.9375</v>
      </c>
    </row>
    <row r="16" spans="1:60" x14ac:dyDescent="0.3">
      <c r="A16" s="1">
        <v>11</v>
      </c>
      <c r="B16" s="1" t="s">
        <v>85</v>
      </c>
      <c r="C16" s="74">
        <v>2</v>
      </c>
      <c r="D16" s="78" t="s">
        <v>75</v>
      </c>
      <c r="E16" s="78">
        <v>0</v>
      </c>
      <c r="F16" s="78">
        <v>0</v>
      </c>
      <c r="G16" s="78">
        <v>0</v>
      </c>
      <c r="H16" s="78">
        <v>1</v>
      </c>
      <c r="I16" s="78">
        <v>1</v>
      </c>
      <c r="J16" s="78">
        <v>1</v>
      </c>
      <c r="K16" s="78">
        <v>0</v>
      </c>
      <c r="L16" s="78">
        <v>1</v>
      </c>
      <c r="M16" s="78">
        <v>1</v>
      </c>
      <c r="N16" s="78">
        <v>0</v>
      </c>
      <c r="O16" s="78">
        <v>1</v>
      </c>
      <c r="P16" s="78">
        <v>2</v>
      </c>
      <c r="Q16" s="78">
        <v>1</v>
      </c>
      <c r="R16" s="78">
        <v>2</v>
      </c>
      <c r="S16" s="78">
        <v>0</v>
      </c>
      <c r="T16" s="78">
        <v>0</v>
      </c>
      <c r="U16" s="1"/>
      <c r="V16" s="1"/>
      <c r="W16" s="1"/>
      <c r="X16" s="1"/>
      <c r="Y16" s="1"/>
      <c r="Z16" s="1"/>
      <c r="AA16" s="1"/>
      <c r="AB16" s="1"/>
      <c r="AC16" s="1"/>
      <c r="AD16" s="78">
        <v>11</v>
      </c>
      <c r="AE16" s="78">
        <v>3</v>
      </c>
      <c r="AF16" s="6">
        <f t="shared" si="4"/>
        <v>57.894736842105267</v>
      </c>
      <c r="AH16" s="81" t="s">
        <v>18</v>
      </c>
      <c r="AI16" s="82"/>
      <c r="AJ16" s="7">
        <f>AVERAGE(AE6:AE24)</f>
        <v>3.1875</v>
      </c>
    </row>
    <row r="17" spans="1:37" x14ac:dyDescent="0.3">
      <c r="A17" s="1">
        <v>12</v>
      </c>
      <c r="B17" s="1" t="s">
        <v>86</v>
      </c>
      <c r="C17" s="74">
        <v>1</v>
      </c>
      <c r="D17" s="78" t="s">
        <v>75</v>
      </c>
      <c r="E17" s="78">
        <v>1</v>
      </c>
      <c r="F17" s="78">
        <v>1</v>
      </c>
      <c r="G17" s="78">
        <v>1</v>
      </c>
      <c r="H17" s="78">
        <v>1</v>
      </c>
      <c r="I17" s="78">
        <v>1</v>
      </c>
      <c r="J17" s="78">
        <v>1</v>
      </c>
      <c r="K17" s="78">
        <v>1</v>
      </c>
      <c r="L17" s="78">
        <v>1</v>
      </c>
      <c r="M17" s="78">
        <v>1</v>
      </c>
      <c r="N17" s="78">
        <v>0</v>
      </c>
      <c r="O17" s="78">
        <v>1</v>
      </c>
      <c r="P17" s="78">
        <v>1</v>
      </c>
      <c r="Q17" s="78">
        <v>1</v>
      </c>
      <c r="R17" s="78">
        <v>2</v>
      </c>
      <c r="S17" s="78">
        <v>0</v>
      </c>
      <c r="T17" s="78">
        <v>0</v>
      </c>
      <c r="U17" s="1"/>
      <c r="V17" s="1"/>
      <c r="W17" s="1"/>
      <c r="X17" s="1"/>
      <c r="Y17" s="1"/>
      <c r="Z17" s="1"/>
      <c r="AA17" s="1"/>
      <c r="AB17" s="1"/>
      <c r="AC17" s="1"/>
      <c r="AD17" s="78">
        <v>14</v>
      </c>
      <c r="AE17" s="78">
        <v>4</v>
      </c>
      <c r="AF17" s="6">
        <f t="shared" si="4"/>
        <v>73.68421052631578</v>
      </c>
      <c r="AH17" s="81" t="s">
        <v>54</v>
      </c>
      <c r="AI17" s="82"/>
      <c r="AJ17" s="7">
        <f>AVERAGE(AF6:AF24)</f>
        <v>52.30263157894737</v>
      </c>
    </row>
    <row r="18" spans="1:37" x14ac:dyDescent="0.3">
      <c r="A18" s="1">
        <v>13</v>
      </c>
      <c r="B18" s="1" t="s">
        <v>87</v>
      </c>
      <c r="C18" s="74">
        <v>2</v>
      </c>
      <c r="D18" s="78" t="s">
        <v>75</v>
      </c>
      <c r="E18" s="78">
        <v>0</v>
      </c>
      <c r="F18" s="78">
        <v>1</v>
      </c>
      <c r="G18" s="78">
        <v>1</v>
      </c>
      <c r="H18" s="78">
        <v>1</v>
      </c>
      <c r="I18" s="78">
        <v>1</v>
      </c>
      <c r="J18" s="78">
        <v>1</v>
      </c>
      <c r="K18" s="78">
        <v>1</v>
      </c>
      <c r="L18" s="78">
        <v>1</v>
      </c>
      <c r="M18" s="78">
        <v>1</v>
      </c>
      <c r="N18" s="78">
        <v>1</v>
      </c>
      <c r="O18" s="78">
        <v>1</v>
      </c>
      <c r="P18" s="78">
        <v>1</v>
      </c>
      <c r="Q18" s="78">
        <v>1</v>
      </c>
      <c r="R18" s="78">
        <v>1</v>
      </c>
      <c r="S18" s="78">
        <v>1</v>
      </c>
      <c r="T18" s="78">
        <v>0</v>
      </c>
      <c r="U18" s="1"/>
      <c r="V18" s="1"/>
      <c r="W18" s="1"/>
      <c r="X18" s="1"/>
      <c r="Y18" s="1"/>
      <c r="Z18" s="1"/>
      <c r="AA18" s="1"/>
      <c r="AB18" s="1"/>
      <c r="AC18" s="1"/>
      <c r="AD18" s="78">
        <v>14</v>
      </c>
      <c r="AE18" s="78">
        <v>4</v>
      </c>
      <c r="AF18" s="6">
        <f t="shared" si="4"/>
        <v>73.68421052631578</v>
      </c>
    </row>
    <row r="19" spans="1:37" x14ac:dyDescent="0.3">
      <c r="A19" s="1">
        <v>14</v>
      </c>
      <c r="B19" s="1" t="s">
        <v>88</v>
      </c>
      <c r="C19" s="74">
        <v>1</v>
      </c>
      <c r="D19" s="78" t="s">
        <v>75</v>
      </c>
      <c r="E19" s="78">
        <v>0</v>
      </c>
      <c r="F19" s="78">
        <v>1</v>
      </c>
      <c r="G19" s="78">
        <v>0</v>
      </c>
      <c r="H19" s="78">
        <v>1</v>
      </c>
      <c r="I19" s="78">
        <v>0</v>
      </c>
      <c r="J19" s="78">
        <v>0</v>
      </c>
      <c r="K19" s="78">
        <v>0</v>
      </c>
      <c r="L19" s="78">
        <v>0</v>
      </c>
      <c r="M19" s="78">
        <v>1</v>
      </c>
      <c r="N19" s="78">
        <v>0</v>
      </c>
      <c r="O19" s="78" t="s">
        <v>73</v>
      </c>
      <c r="P19" s="78" t="s">
        <v>73</v>
      </c>
      <c r="Q19" s="78">
        <v>0</v>
      </c>
      <c r="R19" s="78">
        <v>0</v>
      </c>
      <c r="S19" s="78" t="s">
        <v>73</v>
      </c>
      <c r="T19" s="78" t="s">
        <v>73</v>
      </c>
      <c r="U19" s="1"/>
      <c r="V19" s="1"/>
      <c r="W19" s="1"/>
      <c r="X19" s="1"/>
      <c r="Y19" s="1"/>
      <c r="Z19" s="1"/>
      <c r="AA19" s="1"/>
      <c r="AB19" s="1"/>
      <c r="AC19" s="1"/>
      <c r="AD19" s="78">
        <v>3</v>
      </c>
      <c r="AE19" s="78">
        <v>2</v>
      </c>
      <c r="AF19" s="6">
        <f t="shared" si="4"/>
        <v>15.789473684210526</v>
      </c>
      <c r="AH19" s="92" t="s">
        <v>52</v>
      </c>
      <c r="AI19" s="93"/>
      <c r="AJ19" s="64" t="s">
        <v>51</v>
      </c>
      <c r="AK19" s="64" t="s">
        <v>50</v>
      </c>
    </row>
    <row r="20" spans="1:37" x14ac:dyDescent="0.3">
      <c r="A20" s="1">
        <v>15</v>
      </c>
      <c r="B20" s="1" t="s">
        <v>89</v>
      </c>
      <c r="C20" s="74">
        <v>1</v>
      </c>
      <c r="D20" s="78" t="s">
        <v>75</v>
      </c>
      <c r="E20" s="78">
        <v>1</v>
      </c>
      <c r="F20" s="78">
        <v>1</v>
      </c>
      <c r="G20" s="78">
        <v>1</v>
      </c>
      <c r="H20" s="78">
        <v>1</v>
      </c>
      <c r="I20" s="78">
        <v>1</v>
      </c>
      <c r="J20" s="78">
        <v>0</v>
      </c>
      <c r="K20" s="78" t="s">
        <v>73</v>
      </c>
      <c r="L20" s="78">
        <v>1</v>
      </c>
      <c r="M20" s="78">
        <v>1</v>
      </c>
      <c r="N20" s="78">
        <v>1</v>
      </c>
      <c r="O20" s="78">
        <v>1</v>
      </c>
      <c r="P20" s="78" t="s">
        <v>73</v>
      </c>
      <c r="Q20" s="78">
        <v>0</v>
      </c>
      <c r="R20" s="78">
        <v>0</v>
      </c>
      <c r="S20" s="78">
        <v>0</v>
      </c>
      <c r="T20" s="78">
        <v>0</v>
      </c>
      <c r="U20" s="1"/>
      <c r="V20" s="1"/>
      <c r="W20" s="1"/>
      <c r="X20" s="1"/>
      <c r="Y20" s="1"/>
      <c r="Z20" s="1"/>
      <c r="AA20" s="1"/>
      <c r="AB20" s="1"/>
      <c r="AC20" s="1"/>
      <c r="AD20" s="78">
        <v>9</v>
      </c>
      <c r="AE20" s="78">
        <v>3</v>
      </c>
      <c r="AF20" s="6">
        <f t="shared" si="4"/>
        <v>47.368421052631575</v>
      </c>
      <c r="AH20" s="96" t="s">
        <v>45</v>
      </c>
      <c r="AI20" s="97"/>
      <c r="AJ20" s="70">
        <f>COUNTIF(AF6:AF24,"&gt;=85")</f>
        <v>0</v>
      </c>
      <c r="AK20" s="70">
        <f>AJ20/AH1*100</f>
        <v>0</v>
      </c>
    </row>
    <row r="21" spans="1:37" x14ac:dyDescent="0.3">
      <c r="A21" s="1">
        <v>16</v>
      </c>
      <c r="B21" s="1" t="s">
        <v>94</v>
      </c>
      <c r="C21" s="78">
        <v>1</v>
      </c>
      <c r="D21" s="78" t="s">
        <v>75</v>
      </c>
      <c r="E21" s="78">
        <v>1</v>
      </c>
      <c r="F21" s="78">
        <v>0</v>
      </c>
      <c r="G21" s="78">
        <v>1</v>
      </c>
      <c r="H21" s="78">
        <v>1</v>
      </c>
      <c r="I21" s="78">
        <v>1</v>
      </c>
      <c r="J21" s="78">
        <v>0</v>
      </c>
      <c r="K21" s="78">
        <v>0</v>
      </c>
      <c r="L21" s="78">
        <v>0</v>
      </c>
      <c r="M21" s="78">
        <v>1</v>
      </c>
      <c r="N21" s="78" t="s">
        <v>73</v>
      </c>
      <c r="O21" s="78">
        <v>0</v>
      </c>
      <c r="P21" s="78" t="s">
        <v>73</v>
      </c>
      <c r="Q21" s="78">
        <v>0</v>
      </c>
      <c r="R21" s="78">
        <v>0</v>
      </c>
      <c r="S21" s="78">
        <v>0</v>
      </c>
      <c r="T21" s="78">
        <v>0</v>
      </c>
      <c r="U21" s="1"/>
      <c r="V21" s="1"/>
      <c r="W21" s="1"/>
      <c r="X21" s="1"/>
      <c r="Y21" s="1"/>
      <c r="Z21" s="1"/>
      <c r="AA21" s="1"/>
      <c r="AB21" s="1"/>
      <c r="AC21" s="1"/>
      <c r="AD21" s="73">
        <v>5</v>
      </c>
      <c r="AE21" s="2">
        <v>2</v>
      </c>
      <c r="AF21" s="6">
        <f t="shared" si="4"/>
        <v>26.315789473684209</v>
      </c>
      <c r="AH21" s="96" t="s">
        <v>46</v>
      </c>
      <c r="AI21" s="98"/>
      <c r="AJ21" s="70">
        <f>COUNTIF(AF6:AF24,"&gt;=75")-AJ20</f>
        <v>0</v>
      </c>
      <c r="AK21" s="70">
        <f>AJ21/AH1*100</f>
        <v>0</v>
      </c>
    </row>
    <row r="22" spans="1:37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63"/>
      <c r="AE22" s="2"/>
      <c r="AF22" s="6"/>
      <c r="AH22" s="96" t="s">
        <v>47</v>
      </c>
      <c r="AI22" s="97"/>
      <c r="AJ22" s="70">
        <f>COUNTIF(AF6:AF24,"&gt;=65")-AJ21-AJ20</f>
        <v>5</v>
      </c>
      <c r="AK22" s="70">
        <f>AJ22/AH1*100</f>
        <v>15.151515151515152</v>
      </c>
    </row>
    <row r="23" spans="1:37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63"/>
      <c r="AE23" s="2"/>
      <c r="AF23" s="6"/>
      <c r="AH23" s="96" t="s">
        <v>48</v>
      </c>
      <c r="AI23" s="97"/>
      <c r="AJ23" s="70">
        <f>COUNTIF(AF6:AF24,"&gt;=50")-AJ22-AJ21-AJ20</f>
        <v>4</v>
      </c>
      <c r="AK23" s="70">
        <f>AJ23/AH1*100</f>
        <v>12.121212121212121</v>
      </c>
    </row>
    <row r="24" spans="1:37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63"/>
      <c r="AE24" s="2"/>
      <c r="AF24" s="6"/>
      <c r="AH24" s="96" t="s">
        <v>49</v>
      </c>
      <c r="AI24" s="97"/>
      <c r="AJ24" s="70">
        <f>COUNTIF(AF6:AF24,"&lt;50")</f>
        <v>7</v>
      </c>
      <c r="AK24" s="70">
        <f>AJ24/AH1*100</f>
        <v>21.212121212121211</v>
      </c>
    </row>
    <row r="25" spans="1:37" ht="15" x14ac:dyDescent="0.25">
      <c r="A25" s="1"/>
      <c r="B25" s="1"/>
      <c r="C25" s="2"/>
      <c r="D25" s="2"/>
      <c r="E25" s="7">
        <f t="shared" ref="E25:AC25" si="5">AVERAGE(E6:E24)/E1*100</f>
        <v>56.25</v>
      </c>
      <c r="F25" s="7">
        <f t="shared" si="5"/>
        <v>73.333333333333329</v>
      </c>
      <c r="G25" s="7">
        <f t="shared" si="5"/>
        <v>62.5</v>
      </c>
      <c r="H25" s="7">
        <f t="shared" si="5"/>
        <v>87.5</v>
      </c>
      <c r="I25" s="7">
        <f t="shared" si="5"/>
        <v>93.75</v>
      </c>
      <c r="J25" s="7">
        <f t="shared" si="5"/>
        <v>75</v>
      </c>
      <c r="K25" s="7">
        <f t="shared" si="5"/>
        <v>30.76923076923077</v>
      </c>
      <c r="L25" s="7">
        <f t="shared" si="5"/>
        <v>80</v>
      </c>
      <c r="M25" s="7">
        <f t="shared" si="5"/>
        <v>100</v>
      </c>
      <c r="N25" s="7">
        <f t="shared" si="5"/>
        <v>60</v>
      </c>
      <c r="O25" s="7">
        <f t="shared" si="5"/>
        <v>78.571428571428569</v>
      </c>
      <c r="P25" s="7">
        <f t="shared" si="5"/>
        <v>56.25</v>
      </c>
      <c r="Q25" s="7">
        <f t="shared" si="5"/>
        <v>50</v>
      </c>
      <c r="R25" s="7">
        <f t="shared" si="5"/>
        <v>46.666666666666664</v>
      </c>
      <c r="S25" s="7">
        <f t="shared" si="5"/>
        <v>23.076923076923077</v>
      </c>
      <c r="T25" s="7">
        <f t="shared" si="5"/>
        <v>12.5</v>
      </c>
      <c r="U25" s="7" t="e">
        <f t="shared" si="5"/>
        <v>#DIV/0!</v>
      </c>
      <c r="V25" s="7" t="e">
        <f t="shared" si="5"/>
        <v>#DIV/0!</v>
      </c>
      <c r="W25" s="7" t="e">
        <f t="shared" si="5"/>
        <v>#DIV/0!</v>
      </c>
      <c r="X25" s="7" t="e">
        <f t="shared" si="5"/>
        <v>#DIV/0!</v>
      </c>
      <c r="Y25" s="7" t="e">
        <f t="shared" si="5"/>
        <v>#DIV/0!</v>
      </c>
      <c r="Z25" s="7" t="e">
        <f t="shared" si="5"/>
        <v>#DIV/0!</v>
      </c>
      <c r="AA25" s="7" t="e">
        <f t="shared" si="5"/>
        <v>#DIV/0!</v>
      </c>
      <c r="AB25" s="7" t="e">
        <f t="shared" si="5"/>
        <v>#DIV/0!</v>
      </c>
      <c r="AC25" s="7" t="e">
        <f t="shared" si="5"/>
        <v>#DIV/0!</v>
      </c>
      <c r="AD25" s="35">
        <f>AVERAGE(AD6:AD24)</f>
        <v>9.9375</v>
      </c>
      <c r="AE25" s="35">
        <f>AVERAGE(AE6:AE24)</f>
        <v>3.1875</v>
      </c>
      <c r="AF25" s="35">
        <f>AVERAGE(AF6:AF24)</f>
        <v>52.30263157894737</v>
      </c>
      <c r="AH25" s="28"/>
      <c r="AI25" s="28"/>
      <c r="AJ25" s="28"/>
    </row>
    <row r="26" spans="1:37" s="28" customFormat="1" ht="15" x14ac:dyDescent="0.25">
      <c r="C26" s="36"/>
      <c r="D26" s="36"/>
      <c r="AD26" s="37"/>
      <c r="AE26" s="36"/>
      <c r="AH26"/>
      <c r="AI26"/>
      <c r="AJ26"/>
    </row>
    <row r="27" spans="1:37" ht="322.5" customHeight="1" x14ac:dyDescent="0.3">
      <c r="E27" s="71" t="str">
        <f>'2'!B3</f>
        <v xml:space="preserve">1. 1. Развитие представлений о числе и числовых системах от натуральных до действительных чисел  Оперировать на базовом уровне понятиями «обыкновенная дробь», «смешанное число»  </v>
      </c>
      <c r="F27" s="71" t="str">
        <f>'2'!B4</f>
        <v xml:space="preserve">2. 2. Развитие представлений о числе и числовых системах от натуральных до действительных чисел   Оперировать на базовом уровне понятием «десятичная дробь»  </v>
      </c>
      <c r="G27" s="71" t="str">
        <f>'2'!B5</f>
        <v xml:space="preserve">3. 3. Умение извлекать информацию, представленную в таблицах, на диаграммах, графиках   Читать информацию, представленную в виде таблицы, диаграммы, графика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  </v>
      </c>
      <c r="H27" s="71" t="str">
        <f>'2'!B6</f>
        <v xml:space="preserve">4. 4. Умение применять изученные понятия, результаты, методы для решения задач практического характера и задач их смежных дисциплин   Записывать числовые значения реальных величин с использованием разных систем измерения  </v>
      </c>
      <c r="I27" s="71" t="str">
        <f>'2'!B7</f>
        <v xml:space="preserve">5. 5. Умение применять изученные понятия, результаты, методы для решения задач практического характера и задач их смежных дисциплин   Решать задачи на покупки; находить процент от числа, число по проценту от него, процентное отношение двух чисел, процентное снижение или процентное повышение величины  </v>
      </c>
      <c r="J27" s="71" t="str">
        <f>'2'!B8</f>
        <v xml:space="preserve">6. 6. Умение анализировать, извлекать необходимую информацию      Решать несложные логические задачи, находить пересечение, объединение, подмножество в простейших ситуациях  </v>
      </c>
      <c r="K27" s="71" t="str">
        <f>'2'!B9</f>
        <v xml:space="preserve">7. 7. Умение извлекать информацию, представленную в таблицах, на диаграммах, графиках   Читать информацию, представленную в виде таблицы, диаграммы, графика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  </v>
      </c>
      <c r="L27" s="71" t="str">
        <f>'2'!B10</f>
        <v xml:space="preserve">8. 8. Овладение системой функциональных понятий, развитие умения использовать функционально-графические представления   Строить график линейной функции  </v>
      </c>
      <c r="M27" s="71" t="str">
        <f>'2'!B11</f>
        <v xml:space="preserve">9. 9. Овладение приёмами решения уравнений, систем уравнений   Оперировать на базовом уровне понятиями «уравнение», «корень уравнения»; решать системы несложных линейных уравнений / решать линейные уравнения и уравнения, сводимые к линейным, с помощью тождественных преобразований  </v>
      </c>
      <c r="N27" s="71" t="str">
        <f>'2'!B12</f>
        <v xml:space="preserve">10. 10. Умение анализировать, извлекать необходимую информацию, пользоваться оценкой и прикидкой при практических расчётах   Оценивать результаты вычислений при решении практических задач / решать задачи на основе рассмотрения реальных ситуаций, в которых не требуется точный вычислительный результат  </v>
      </c>
      <c r="O27" s="71" t="str">
        <f>'2'!B13</f>
        <v xml:space="preserve">11. 11. Овладение символьным языком алгебры   Выполнять несложные преобразования выражений: раскрывать скобки, приводить подобные слагаемые, использовать формулы сокращённого умножения  </v>
      </c>
      <c r="P27" s="71" t="str">
        <f>'2'!B14</f>
        <v xml:space="preserve">12. 12. Развитие представлений о числе и числовых системах от натуральных до действительных чисел  Сравнивать рациональные числа / знать геометрическую интерпретацию целых, рациональных чисел  </v>
      </c>
      <c r="Q27" s="71" t="str">
        <f>'2'!B15</f>
        <v xml:space="preserve">13. 13.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   Оперировать на базовом уровне понятиями геометрических фигур; извлекать информацию о геометрических фигурах, представленную на чертежах в явном виде; применять для решения задач геометрические факты  </v>
      </c>
      <c r="R27" s="71" t="str">
        <f>'2'!B16</f>
        <v xml:space="preserve">14. 14.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   Оперировать на базовом уровне понятиями геометрических фигур; извлекать информацию о геометрических фигурах, представленную на чертежах в явном виде / применять геометрические факты для решения задач, в том числе предполагающих несколько шагов решения  </v>
      </c>
      <c r="S27" s="71" t="str">
        <f>'2'!B17</f>
        <v xml:space="preserve">15. 15. Развитие умения использовать функционально графические представления для описания реальных зависимостей   Представлять данные в виде таблиц, диаграмм, графиков / иллюстрировать с помощью графика реальную зависимость или процесс по их характеристикам  </v>
      </c>
      <c r="T27" s="71" t="str">
        <f>'2'!B18</f>
        <v xml:space="preserve">16. 16. Развитие умений применять изученные понятия, результаты, методы для решения задач практического характера   Решать задачи разных типов (на работу, покупки, движение) / решать простые и сложные задачи разных типов, выбирать соответствующие уравнения или системы уравнений для составления математической модели заданной реальной ситуации или прикладной задачи  </v>
      </c>
      <c r="U27" s="71" t="e">
        <f>'2'!#REF!</f>
        <v>#REF!</v>
      </c>
      <c r="V27" s="71" t="e">
        <f>'2'!#REF!</f>
        <v>#REF!</v>
      </c>
      <c r="W27" s="71" t="e">
        <f>'2'!#REF!</f>
        <v>#REF!</v>
      </c>
      <c r="X27" s="71" t="e">
        <f>'2'!#REF!</f>
        <v>#REF!</v>
      </c>
      <c r="Y27" s="71" t="e">
        <f>'2'!#REF!</f>
        <v>#REF!</v>
      </c>
      <c r="Z27" s="71" t="e">
        <f>'2'!#REF!</f>
        <v>#REF!</v>
      </c>
      <c r="AA27" s="71" t="e">
        <f>'2'!#REF!</f>
        <v>#REF!</v>
      </c>
      <c r="AB27" s="71" t="e">
        <f>'2'!#REF!</f>
        <v>#REF!</v>
      </c>
      <c r="AC27" s="71" t="e">
        <f>'2'!#REF!</f>
        <v>#REF!</v>
      </c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9" spans="3:4" x14ac:dyDescent="0.3">
      <c r="C39"/>
      <c r="D39"/>
    </row>
    <row r="40" spans="3:4" x14ac:dyDescent="0.3">
      <c r="C40"/>
      <c r="D40"/>
    </row>
    <row r="42" spans="3:4" x14ac:dyDescent="0.3">
      <c r="C42"/>
      <c r="D42"/>
    </row>
    <row r="43" spans="3:4" x14ac:dyDescent="0.3">
      <c r="C43"/>
      <c r="D43"/>
    </row>
    <row r="44" spans="3:4" x14ac:dyDescent="0.3">
      <c r="C44"/>
      <c r="D44"/>
    </row>
  </sheetData>
  <mergeCells count="25"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</mergeCells>
  <conditionalFormatting sqref="AE22:AE24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25:AC25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AE6:AE21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B4" sqref="B4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9" t="s">
        <v>2</v>
      </c>
      <c r="B1" s="101" t="s">
        <v>19</v>
      </c>
      <c r="C1" s="103" t="s">
        <v>20</v>
      </c>
      <c r="D1" s="105" t="s">
        <v>42</v>
      </c>
      <c r="E1" s="106"/>
      <c r="F1" s="106"/>
      <c r="G1" s="106"/>
      <c r="H1" s="106"/>
      <c r="I1" s="106"/>
      <c r="J1" s="106"/>
      <c r="K1" s="106"/>
      <c r="L1" s="107"/>
      <c r="M1" s="16"/>
    </row>
    <row r="2" spans="1:13" s="17" customFormat="1" ht="106.5" customHeight="1" x14ac:dyDescent="0.3">
      <c r="A2" s="100"/>
      <c r="B2" s="102"/>
      <c r="C2" s="104"/>
      <c r="D2" s="52" t="s">
        <v>21</v>
      </c>
      <c r="E2" s="52" t="s">
        <v>22</v>
      </c>
      <c r="F2" s="52" t="s">
        <v>23</v>
      </c>
      <c r="G2" s="52" t="s">
        <v>24</v>
      </c>
      <c r="H2" s="53" t="s">
        <v>29</v>
      </c>
      <c r="I2" s="53" t="s">
        <v>30</v>
      </c>
      <c r="J2" s="58" t="s">
        <v>26</v>
      </c>
      <c r="K2" s="58" t="s">
        <v>25</v>
      </c>
      <c r="L2" s="58" t="s">
        <v>32</v>
      </c>
      <c r="M2" s="18"/>
    </row>
    <row r="3" spans="1:13" s="17" customFormat="1" ht="13.8" x14ac:dyDescent="0.3">
      <c r="A3" s="19" t="s">
        <v>111</v>
      </c>
      <c r="B3" s="20" t="s">
        <v>113</v>
      </c>
      <c r="C3" s="21">
        <f>'8А'!AH1</f>
        <v>33</v>
      </c>
      <c r="D3" s="54">
        <f>'8А'!AI10</f>
        <v>1</v>
      </c>
      <c r="E3" s="54">
        <f>'8А'!AI9</f>
        <v>2</v>
      </c>
      <c r="F3" s="54">
        <f>'8А'!AI8</f>
        <v>15</v>
      </c>
      <c r="G3" s="54">
        <f>'8А'!AI7</f>
        <v>2</v>
      </c>
      <c r="H3" s="55">
        <f>'8А'!AJ13</f>
        <v>54.54545454545454</v>
      </c>
      <c r="I3" s="55">
        <f>'8А'!AJ14</f>
        <v>9.0909090909090917</v>
      </c>
      <c r="J3" s="59">
        <f>'8А'!AJ15</f>
        <v>10.75</v>
      </c>
      <c r="K3" s="59">
        <f>'8А'!AJ16</f>
        <v>3.1</v>
      </c>
      <c r="L3" s="59">
        <f>'8А'!AJ17</f>
        <v>56.578947368421062</v>
      </c>
      <c r="M3" s="22"/>
    </row>
    <row r="4" spans="1:13" s="17" customFormat="1" ht="13.8" x14ac:dyDescent="0.3">
      <c r="A4" s="19" t="s">
        <v>112</v>
      </c>
      <c r="B4" s="23" t="s">
        <v>114</v>
      </c>
      <c r="C4" s="21">
        <f>'8Б'!AH1</f>
        <v>33</v>
      </c>
      <c r="D4" s="54">
        <f>'8Б'!AI10</f>
        <v>0</v>
      </c>
      <c r="E4" s="54">
        <f>'8Б'!AI9</f>
        <v>5</v>
      </c>
      <c r="F4" s="54">
        <f>'8Б'!AI8</f>
        <v>9</v>
      </c>
      <c r="G4" s="54">
        <f>'8Б'!AI7</f>
        <v>2</v>
      </c>
      <c r="H4" s="55">
        <f>'8А'!AJ13</f>
        <v>54.54545454545454</v>
      </c>
      <c r="I4" s="55">
        <f>'8Б'!AJ14</f>
        <v>15.151515151515152</v>
      </c>
      <c r="J4" s="59">
        <f>'8Б'!AJ15</f>
        <v>9.9375</v>
      </c>
      <c r="K4" s="59">
        <f>'8Б'!AJ16</f>
        <v>3.1875</v>
      </c>
      <c r="L4" s="59">
        <f>'8Б'!AJ17</f>
        <v>52.30263157894737</v>
      </c>
      <c r="M4" s="22"/>
    </row>
    <row r="5" spans="1:13" s="17" customFormat="1" ht="13.8" x14ac:dyDescent="0.3">
      <c r="A5" s="25" t="s">
        <v>55</v>
      </c>
      <c r="B5" s="26" t="s">
        <v>27</v>
      </c>
      <c r="C5" s="24">
        <f>SUM(C3:C4)</f>
        <v>66</v>
      </c>
      <c r="D5" s="56">
        <f>SUM(D3:D4)</f>
        <v>1</v>
      </c>
      <c r="E5" s="56">
        <f>SUM(E3:E4)</f>
        <v>7</v>
      </c>
      <c r="F5" s="56">
        <f>SUM(F3:F4)</f>
        <v>24</v>
      </c>
      <c r="G5" s="56">
        <f>SUM(G3:G4)</f>
        <v>4</v>
      </c>
      <c r="H5" s="57">
        <f>'1'!AF57</f>
        <v>24.242424242424242</v>
      </c>
      <c r="I5" s="57">
        <f>'1'!AF58</f>
        <v>6.0606060606060606</v>
      </c>
      <c r="J5" s="60">
        <f>'1'!AF59</f>
        <v>10.388888888888889</v>
      </c>
      <c r="K5" s="60">
        <f>'1'!AF60</f>
        <v>3.1388888888888888</v>
      </c>
      <c r="L5" s="60">
        <f>'1'!AF61</f>
        <v>54.678362573099413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8А</vt:lpstr>
      <vt:lpstr>8Б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2023-01-22T08:22:27Z</dcterms:modified>
</cp:coreProperties>
</file>