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8"/>
  </bookViews>
  <sheets>
    <sheet name="1" sheetId="4" r:id="rId1"/>
    <sheet name="2" sheetId="5" r:id="rId2"/>
    <sheet name="уровни" sheetId="13" r:id="rId3"/>
    <sheet name="8Б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'1'!$E$3:$AF$21</definedName>
    <definedName name="_xlnm.Print_Area" localSheetId="0">'1'!$A$2:$AF$39</definedName>
  </definedNames>
  <calcPr calcId="145621"/>
</workbook>
</file>

<file path=xl/calcChain.xml><?xml version="1.0" encoding="utf-8"?>
<calcChain xmlns="http://schemas.openxmlformats.org/spreadsheetml/2006/main">
  <c r="C4" i="6" l="1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C22" i="5" l="1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F1" i="11" l="1"/>
  <c r="G1" i="11"/>
  <c r="H1" i="11"/>
  <c r="I1" i="11"/>
  <c r="J1" i="11"/>
  <c r="K1" i="11"/>
  <c r="L1" i="11"/>
  <c r="M1" i="11"/>
  <c r="N1" i="11"/>
  <c r="O1" i="11"/>
  <c r="P1" i="11"/>
  <c r="AS2" i="11" s="1"/>
  <c r="H14" i="5" s="1"/>
  <c r="Q1" i="11"/>
  <c r="AT2" i="11" s="1"/>
  <c r="H15" i="5" s="1"/>
  <c r="R1" i="11"/>
  <c r="AU2" i="11" s="1"/>
  <c r="H16" i="5" s="1"/>
  <c r="S1" i="11"/>
  <c r="S21" i="11" s="1"/>
  <c r="T1" i="11"/>
  <c r="AW2" i="11" s="1"/>
  <c r="H18" i="5" s="1"/>
  <c r="U1" i="11"/>
  <c r="AX2" i="11" s="1"/>
  <c r="H19" i="5" s="1"/>
  <c r="V1" i="11"/>
  <c r="V21" i="11" s="1"/>
  <c r="W1" i="11"/>
  <c r="AZ2" i="11" s="1"/>
  <c r="H21" i="5" s="1"/>
  <c r="X1" i="11"/>
  <c r="BA2" i="11" s="1"/>
  <c r="H22" i="5" s="1"/>
  <c r="E1" i="11"/>
  <c r="AS4" i="11"/>
  <c r="AT4" i="11"/>
  <c r="AU4" i="11"/>
  <c r="AV4" i="11"/>
  <c r="AW4" i="11"/>
  <c r="AX4" i="11"/>
  <c r="AY4" i="11"/>
  <c r="AZ4" i="11"/>
  <c r="BA4" i="11"/>
  <c r="AS5" i="11"/>
  <c r="AT5" i="11"/>
  <c r="AU5" i="11"/>
  <c r="AV5" i="11"/>
  <c r="AW5" i="11"/>
  <c r="AX5" i="11"/>
  <c r="AY5" i="11"/>
  <c r="AZ5" i="11"/>
  <c r="BA5" i="11"/>
  <c r="AI7" i="11"/>
  <c r="G3" i="6" s="1"/>
  <c r="G4" i="6" s="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AE30" i="4"/>
  <c r="AF30" i="4" s="1"/>
  <c r="AF1" i="4"/>
  <c r="Q21" i="4"/>
  <c r="R21" i="4"/>
  <c r="S21" i="4"/>
  <c r="T21" i="4"/>
  <c r="U21" i="4"/>
  <c r="V21" i="4"/>
  <c r="W21" i="4"/>
  <c r="X21" i="4"/>
  <c r="Q24" i="4"/>
  <c r="I15" i="5" s="1"/>
  <c r="G15" i="5" s="1"/>
  <c r="R24" i="4"/>
  <c r="I16" i="5" s="1"/>
  <c r="G16" i="5" s="1"/>
  <c r="S24" i="4"/>
  <c r="I17" i="5" s="1"/>
  <c r="G17" i="5" s="1"/>
  <c r="T24" i="4"/>
  <c r="I18" i="5" s="1"/>
  <c r="G18" i="5" s="1"/>
  <c r="U24" i="4"/>
  <c r="I19" i="5" s="1"/>
  <c r="G19" i="5" s="1"/>
  <c r="V24" i="4"/>
  <c r="I20" i="5" s="1"/>
  <c r="G20" i="5" s="1"/>
  <c r="W24" i="4"/>
  <c r="I21" i="5" s="1"/>
  <c r="G21" i="5" s="1"/>
  <c r="X24" i="4"/>
  <c r="I22" i="5" s="1"/>
  <c r="G22" i="5" s="1"/>
  <c r="Y24" i="4"/>
  <c r="Z24" i="4"/>
  <c r="AA24" i="4"/>
  <c r="Q26" i="4"/>
  <c r="R26" i="4"/>
  <c r="S26" i="4"/>
  <c r="T26" i="4"/>
  <c r="U26" i="4"/>
  <c r="V26" i="4"/>
  <c r="W26" i="4"/>
  <c r="X26" i="4"/>
  <c r="Y26" i="4"/>
  <c r="Z26" i="4"/>
  <c r="AA26" i="4"/>
  <c r="Q27" i="4"/>
  <c r="R27" i="4"/>
  <c r="S27" i="4"/>
  <c r="T27" i="4"/>
  <c r="U27" i="4"/>
  <c r="V27" i="4"/>
  <c r="W27" i="4"/>
  <c r="X27" i="4"/>
  <c r="Y27" i="4"/>
  <c r="Z27" i="4"/>
  <c r="AA27" i="4"/>
  <c r="R21" i="11" l="1"/>
  <c r="AY2" i="11"/>
  <c r="H20" i="5" s="1"/>
  <c r="W21" i="11"/>
  <c r="AV2" i="11"/>
  <c r="H17" i="5" s="1"/>
  <c r="U21" i="11"/>
  <c r="Q21" i="11"/>
  <c r="X21" i="11"/>
  <c r="T21" i="11"/>
  <c r="AU3" i="11"/>
  <c r="AZ3" i="11"/>
  <c r="AX3" i="11"/>
  <c r="AT3" i="11"/>
  <c r="BA3" i="11"/>
  <c r="AW3" i="11"/>
  <c r="AS3" i="11"/>
  <c r="Y25" i="4"/>
  <c r="U25" i="4"/>
  <c r="Q25" i="4"/>
  <c r="Z25" i="4"/>
  <c r="V25" i="4"/>
  <c r="R25" i="4"/>
  <c r="AA25" i="4"/>
  <c r="W25" i="4"/>
  <c r="S25" i="4"/>
  <c r="X25" i="4"/>
  <c r="T25" i="4"/>
  <c r="P23" i="11"/>
  <c r="O23" i="11"/>
  <c r="N23" i="11"/>
  <c r="M23" i="11"/>
  <c r="L23" i="11"/>
  <c r="K23" i="11"/>
  <c r="J23" i="11"/>
  <c r="I23" i="11"/>
  <c r="H23" i="11"/>
  <c r="G23" i="11"/>
  <c r="F23" i="11"/>
  <c r="E23" i="11"/>
  <c r="AY3" i="11" l="1"/>
  <c r="AV3" i="11"/>
  <c r="F24" i="4"/>
  <c r="I4" i="5" s="1"/>
  <c r="G4" i="5" s="1"/>
  <c r="G24" i="4"/>
  <c r="I5" i="5" s="1"/>
  <c r="G5" i="5" s="1"/>
  <c r="H24" i="4"/>
  <c r="I6" i="5" s="1"/>
  <c r="G6" i="5" s="1"/>
  <c r="I24" i="4"/>
  <c r="I7" i="5" s="1"/>
  <c r="G7" i="5" s="1"/>
  <c r="J24" i="4"/>
  <c r="I8" i="5" s="1"/>
  <c r="G8" i="5" s="1"/>
  <c r="K24" i="4"/>
  <c r="I9" i="5" s="1"/>
  <c r="G9" i="5" s="1"/>
  <c r="L24" i="4"/>
  <c r="I10" i="5" s="1"/>
  <c r="G10" i="5" s="1"/>
  <c r="M24" i="4"/>
  <c r="I11" i="5" s="1"/>
  <c r="G11" i="5" s="1"/>
  <c r="N24" i="4"/>
  <c r="I12" i="5" s="1"/>
  <c r="G12" i="5" s="1"/>
  <c r="O24" i="4"/>
  <c r="I13" i="5" s="1"/>
  <c r="G13" i="5" s="1"/>
  <c r="P24" i="4"/>
  <c r="I14" i="5" s="1"/>
  <c r="G14" i="5" s="1"/>
  <c r="AB24" i="4"/>
  <c r="AC24" i="4"/>
  <c r="E24" i="4"/>
  <c r="I3" i="5" s="1"/>
  <c r="G3" i="5" s="1"/>
  <c r="AJ16" i="11"/>
  <c r="K3" i="6" s="1"/>
  <c r="AJ15" i="11"/>
  <c r="J3" i="6" s="1"/>
  <c r="AI10" i="11"/>
  <c r="AI9" i="11"/>
  <c r="E3" i="6" s="1"/>
  <c r="E4" i="6" s="1"/>
  <c r="AI8" i="11"/>
  <c r="F3" i="6" s="1"/>
  <c r="F4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R4" i="11"/>
  <c r="AQ4" i="11"/>
  <c r="AP4" i="11"/>
  <c r="AO4" i="11"/>
  <c r="AN4" i="11"/>
  <c r="AM4" i="11"/>
  <c r="AL4" i="11"/>
  <c r="AK4" i="11"/>
  <c r="AJ4" i="11"/>
  <c r="AI4" i="11"/>
  <c r="AH4" i="11"/>
  <c r="AR2" i="11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21" i="11"/>
  <c r="AD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AF1" i="11"/>
  <c r="F26" i="4"/>
  <c r="G26" i="4"/>
  <c r="H26" i="4"/>
  <c r="I26" i="4"/>
  <c r="J26" i="4"/>
  <c r="K26" i="4"/>
  <c r="L26" i="4"/>
  <c r="M26" i="4"/>
  <c r="N26" i="4"/>
  <c r="O26" i="4"/>
  <c r="P26" i="4"/>
  <c r="AB26" i="4"/>
  <c r="AC26" i="4"/>
  <c r="E26" i="4"/>
  <c r="AE21" i="4"/>
  <c r="AD21" i="4"/>
  <c r="AF17" i="11" l="1"/>
  <c r="AF13" i="11"/>
  <c r="AF9" i="11"/>
  <c r="AF18" i="11"/>
  <c r="AF14" i="11"/>
  <c r="AF10" i="11"/>
  <c r="AF6" i="11"/>
  <c r="AF19" i="11"/>
  <c r="AF15" i="11"/>
  <c r="AF11" i="11"/>
  <c r="AF20" i="11"/>
  <c r="AF16" i="11"/>
  <c r="AF12" i="11"/>
  <c r="AF8" i="11"/>
  <c r="AF7" i="11"/>
  <c r="AJ10" i="11"/>
  <c r="D3" i="6"/>
  <c r="D4" i="6" s="1"/>
  <c r="AJ3" i="11"/>
  <c r="AN3" i="11"/>
  <c r="AR3" i="11"/>
  <c r="AK3" i="11"/>
  <c r="AO3" i="11"/>
  <c r="AH3" i="11"/>
  <c r="AL3" i="11"/>
  <c r="AP3" i="11"/>
  <c r="AJ14" i="11"/>
  <c r="I3" i="6" s="1"/>
  <c r="AI3" i="11"/>
  <c r="AM3" i="11"/>
  <c r="AQ3" i="11"/>
  <c r="AJ13" i="11"/>
  <c r="H3" i="6" s="1"/>
  <c r="AJ8" i="11"/>
  <c r="AJ9" i="11"/>
  <c r="AF39" i="4"/>
  <c r="K4" i="6" s="1"/>
  <c r="AF38" i="4"/>
  <c r="J4" i="6" s="1"/>
  <c r="AE33" i="4"/>
  <c r="AF33" i="4" s="1"/>
  <c r="AE32" i="4"/>
  <c r="AE31" i="4"/>
  <c r="AF31" i="4" s="1"/>
  <c r="AJ20" i="11" l="1"/>
  <c r="AJ12" i="11"/>
  <c r="AJ17" i="11"/>
  <c r="L3" i="6" s="1"/>
  <c r="AF21" i="11"/>
  <c r="AF37" i="4"/>
  <c r="I4" i="6" s="1"/>
  <c r="AF32" i="4"/>
  <c r="AF36" i="4"/>
  <c r="H4" i="6" s="1"/>
  <c r="AK20" i="11" l="1"/>
  <c r="F27" i="4"/>
  <c r="G27" i="4"/>
  <c r="H27" i="4"/>
  <c r="I27" i="4"/>
  <c r="J27" i="4"/>
  <c r="K27" i="4"/>
  <c r="L27" i="4"/>
  <c r="M27" i="4"/>
  <c r="N27" i="4"/>
  <c r="O27" i="4"/>
  <c r="P27" i="4"/>
  <c r="AB27" i="4"/>
  <c r="AC27" i="4"/>
  <c r="E27" i="4"/>
  <c r="F21" i="4"/>
  <c r="G21" i="4"/>
  <c r="H21" i="4"/>
  <c r="I21" i="4"/>
  <c r="J21" i="4"/>
  <c r="K21" i="4"/>
  <c r="L21" i="4"/>
  <c r="M21" i="4"/>
  <c r="N21" i="4"/>
  <c r="O21" i="4"/>
  <c r="P21" i="4"/>
  <c r="E21" i="4"/>
  <c r="AB25" i="4" l="1"/>
  <c r="M25" i="4"/>
  <c r="I25" i="4"/>
  <c r="E25" i="4"/>
  <c r="P25" i="4"/>
  <c r="L25" i="4"/>
  <c r="H25" i="4"/>
  <c r="O25" i="4"/>
  <c r="K25" i="4"/>
  <c r="G25" i="4"/>
  <c r="AC25" i="4"/>
  <c r="N25" i="4"/>
  <c r="J25" i="4"/>
  <c r="F25" i="4"/>
  <c r="AF35" i="4" l="1"/>
  <c r="J40" i="4"/>
  <c r="K40" i="4" s="1"/>
  <c r="J36" i="4"/>
  <c r="K36" i="4" s="1"/>
  <c r="AF21" i="4"/>
  <c r="AF40" i="4"/>
  <c r="L4" i="6" s="1"/>
  <c r="K37" i="4" l="1"/>
  <c r="K38" i="4" l="1"/>
  <c r="K39" i="4"/>
</calcChain>
</file>

<file path=xl/sharedStrings.xml><?xml version="1.0" encoding="utf-8"?>
<sst xmlns="http://schemas.openxmlformats.org/spreadsheetml/2006/main" count="336" uniqueCount="96">
  <si>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</si>
  <si>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</si>
  <si>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</si>
  <si>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</si>
  <si>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</si>
  <si>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</si>
  <si>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</si>
  <si>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</si>
  <si>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</si>
  <si>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</si>
  <si>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</si>
  <si>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</si>
  <si>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</si>
  <si>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</si>
  <si>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</si>
  <si>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</si>
  <si>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</si>
  <si>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</si>
  <si>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</si>
  <si>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</si>
  <si>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</si>
  <si>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</si>
  <si>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</si>
  <si>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</si>
  <si>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</si>
  <si>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</si>
  <si>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</si>
  <si>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</si>
  <si>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</si>
  <si>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</si>
  <si>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</si>
  <si>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</si>
  <si>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</si>
  <si>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</si>
  <si>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</si>
  <si>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</si>
  <si>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</si>
  <si>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</si>
  <si>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</si>
  <si>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</si>
  <si>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</si>
  <si>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</si>
  <si>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</si>
  <si>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</si>
  <si>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</si>
  <si>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</si>
  <si>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</si>
  <si>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</si>
  <si>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</si>
  <si>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</si>
  <si>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</si>
  <si>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</si>
  <si>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</si>
  <si>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</si>
  <si>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</si>
  <si>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</si>
  <si>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8А</t>
  </si>
  <si>
    <t>х</t>
  </si>
  <si>
    <t>1.1. 1.1. Освоение Земли человеком. Мировой океан и его части.
Географическое положение и природа материков Земли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t>
  </si>
  <si>
    <t>1.2. 1.2. 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t>
  </si>
  <si>
    <t>1.3. 1.3. 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t>
  </si>
  <si>
    <t>2.1. 2.1. Литосфера и рельеф Земли. Географическое положение и природа материков Земли 
Умения создавать, применять и преобразовывать знаки и символы, модели и схемы для решения учебных задач. 
Умения: ориентироваться в источниках географической информации; 
определять и сравнивать качественные и количественные показатели, характеризующие географические объекты, их положение в пространстве.</t>
  </si>
  <si>
    <t>2.2. 2.2. Литосфера и рельеф Земли. Географическое положение и природа материков Земли 
Умения создавать, применять и преобразовывать знаки и символы, модели и схемы для решения учебных задач. 
Умения: ориентироваться в источниках географической информации; 
определять и сравнивать качественные и количественные показатели, характеризующие географические объекты, их положение в пространстве.</t>
  </si>
  <si>
    <t>2.3. 2.3. Умения использовать источники географической информации для решения различных задач: выявление географических зависимостей и 
закономерностей; расчет количественных показателей, характеризующих географические объекты; сопоставление географической информации. 
Умения различать изученные географические объекты, сравнивать географические объекты на основе известных характерных свойств.
Способность использовать знания о географических законах и закономерностях</t>
  </si>
  <si>
    <t xml:space="preserve">3.1. 3.1. Атмосфера и климаты Земли. Географическая оболочка. 
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
логическое рассуждение. </t>
  </si>
  <si>
    <t xml:space="preserve">3.2. 3.2. Атмосфера и климаты Земли. Географическая оболочка. </t>
  </si>
  <si>
    <t xml:space="preserve">3.3. 3.3.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
выявлять взаимодополняющую географическую информацию, представленную в одном или нескольких источниках. 
Умение использовать источники географической информации для решения различных задач. </t>
  </si>
  <si>
    <t xml:space="preserve">4.1. 4.1. Главные закономерности природы Земли 
Умения устанавливать причинно-следственные связи, строить логическое рассуждение, умозаключение и делать выводы. 
Умения создавать, применять и преобразовывать модели и схемы для решения учебных задач. 
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
Умение использовать источники географической информации для решения различных задач. </t>
  </si>
  <si>
    <t xml:space="preserve">4.2. 4.2. Главные закономерности природы Земли 
Умения устанавливать причинно-следственные связи, строить логическое рассуждение, умозаключение и делать выводы. 
Умения создавать, применять и преобразовывать модели и схемы для решения учебных задач. 
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
Умение использовать источники географической информации для решения различных задач. </t>
  </si>
  <si>
    <t xml:space="preserve">5.1. 5.1. 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 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
классификацию. 
Умение различать географические процессы и явления, определяющие особенности природы и населения материков и океанов </t>
  </si>
  <si>
    <t xml:space="preserve">5.2. 5.2. 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 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
классификацию. 
Умение различать географические процессы и явления, определяющие особенности природы и населения материков и океанов </t>
  </si>
  <si>
    <t xml:space="preserve">6.1. 6.1. Главные закономерности природы Земли. Население материков Земли Умения устанавливать причинно-следственные связи, строить логическое рассуждение.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мышления; 
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закономерностей. </t>
  </si>
  <si>
    <t xml:space="preserve">6.2. 6.2. Главные закономерности природы Земли. Население материков Земли Умения устанавливать причинно-следственные связи, строить логическое рассуждение.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мышления; 
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закономерностей. </t>
  </si>
  <si>
    <t xml:space="preserve">6.3. 6.3. Умение использовать источники географической информации для решения различных задач. 
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свойств, условий протекания и различий </t>
  </si>
  <si>
    <t>7.1. 7.1. Население материков Земли 
Умение устанавливать причинно-следственные связи, строить логическое рассуждение, умозаключение и делать выводы. 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t>
  </si>
  <si>
    <t>7.2. 7.2. Население материков Земли 
Умение устанавливать причинно-следственные связи, строить логическое рассуждение, умозаключение и делать выводы. 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t>
  </si>
  <si>
    <t xml:space="preserve">8.1. 8.1. Географическое положение и природа материков Земли. 
Население материков Земли 
Умения создавать, применять и преобразовывать знаки и символы, модели и схемы для решения учебных и познавательных задач. 
Умение осознанно использовать речевые средства в соответствии с задачей коммуникации для выражения своих мыслей, владение письменной речью.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мышления, владение понятийным аппаратом географии. </t>
  </si>
  <si>
    <t xml:space="preserve">8.2. 8.2. Географическое положение и природа материков Земли. 
Население материков Земли 
Умения создавать, применять и преобразовывать знаки и символы, модели и схемы для решения учебных и познавательных задач. 
Умение осознанно использовать речевые средства в соответствии с задачей коммуникации для выражения своих мыслей, владение письменной речью.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мышления, владение понятийным аппаратом географии. </t>
  </si>
  <si>
    <t>Атаджанова Луиза</t>
  </si>
  <si>
    <t>Брикотнин Кирилл</t>
  </si>
  <si>
    <t>Доронина Лола</t>
  </si>
  <si>
    <t xml:space="preserve">Кузынцева Василиса </t>
  </si>
  <si>
    <t xml:space="preserve">Мирскова Полина  </t>
  </si>
  <si>
    <t>Никулина Карина</t>
  </si>
  <si>
    <t>Присягина Анастасия</t>
  </si>
  <si>
    <t>Рожков Егор</t>
  </si>
  <si>
    <t>Синицкая Анастасия</t>
  </si>
  <si>
    <t>Сирота Максим</t>
  </si>
  <si>
    <t>Смоляков Роман</t>
  </si>
  <si>
    <t xml:space="preserve">Волков Виталий </t>
  </si>
  <si>
    <t>Павлова Марина</t>
  </si>
  <si>
    <t>Жарков Михаил</t>
  </si>
  <si>
    <t>Исмаилов Нематжон</t>
  </si>
  <si>
    <t>8 Б</t>
  </si>
  <si>
    <t>8Б</t>
  </si>
  <si>
    <t>Веляева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</si>
</sst>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4E-2"/>
                  <c:y val="4.177949735317019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'1'!$E$36:$I$40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'1'!$K$36:$K$40</c:f>
              <c:numCache>
                <c:formatCode>0.0</c:formatCode>
                <c:ptCount val="5"/>
                <c:pt idx="0">
                  <c:v>0</c:v>
                </c:pt>
                <c:pt idx="1">
                  <c:v>31.578947368421051</c:v>
                </c:pt>
                <c:pt idx="2">
                  <c:v>68.421052631578945</c:v>
                </c:pt>
                <c:pt idx="3">
                  <c:v>15.789473684210526</c:v>
                </c:pt>
                <c:pt idx="4">
                  <c:v>42.105263157894733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'8Б'!$AH$20:$AI$20</c:f>
              <c:strCache>
                <c:ptCount val="1"/>
                <c:pt idx="0">
                  <c:v>ВЫСОКИЙ</c:v>
                </c:pt>
              </c:strCache>
            </c:strRef>
          </c:cat>
          <c:val>
            <c:numRef>
              <c:f>'8Б'!$AK$20:$AK$20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2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78.94736842105263</c:v>
                </c:pt>
                <c:pt idx="1">
                  <c:v>78.94736842105263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78E-2"/>
                  <c:y val="-1.671179894126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9E-2"/>
                  <c:y val="-1.044487433829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26.315789473684209</c:v>
                </c:pt>
                <c:pt idx="1">
                  <c:v>26.315789473684209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458688"/>
        <c:axId val="83472768"/>
        <c:axId val="0"/>
      </c:bar3DChart>
      <c:catAx>
        <c:axId val="83458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3472768"/>
        <c:crosses val="autoZero"/>
        <c:auto val="1"/>
        <c:lblAlgn val="ctr"/>
        <c:lblOffset val="100"/>
        <c:noMultiLvlLbl val="0"/>
      </c:catAx>
      <c:valAx>
        <c:axId val="834727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34586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9E-2"/>
                  <c:y val="-8.3558994706340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8Б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50.666666666666664</c:v>
                </c:pt>
                <c:pt idx="1">
                  <c:v>52.38095238095238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487744"/>
        <c:axId val="40313600"/>
        <c:axId val="0"/>
      </c:bar3DChart>
      <c:catAx>
        <c:axId val="83487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40313600"/>
        <c:crosses val="autoZero"/>
        <c:auto val="1"/>
        <c:lblAlgn val="ctr"/>
        <c:lblOffset val="100"/>
        <c:noMultiLvlLbl val="0"/>
      </c:catAx>
      <c:valAx>
        <c:axId val="4031360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348774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'2'!$D$3:$D$22</c:f>
              <c:numCache>
                <c:formatCode>General</c:formatCode>
                <c:ptCount val="20"/>
                <c:pt idx="0">
                  <c:v>60.53</c:v>
                </c:pt>
                <c:pt idx="1">
                  <c:v>68.42</c:v>
                </c:pt>
                <c:pt idx="2">
                  <c:v>28.95</c:v>
                </c:pt>
                <c:pt idx="3">
                  <c:v>65.790000000000006</c:v>
                </c:pt>
                <c:pt idx="4">
                  <c:v>39.47</c:v>
                </c:pt>
                <c:pt idx="5">
                  <c:v>78.95</c:v>
                </c:pt>
                <c:pt idx="6">
                  <c:v>7.89</c:v>
                </c:pt>
                <c:pt idx="7">
                  <c:v>2.63</c:v>
                </c:pt>
                <c:pt idx="8">
                  <c:v>0</c:v>
                </c:pt>
                <c:pt idx="9">
                  <c:v>52.63</c:v>
                </c:pt>
                <c:pt idx="10">
                  <c:v>52.63</c:v>
                </c:pt>
                <c:pt idx="11">
                  <c:v>57.89</c:v>
                </c:pt>
                <c:pt idx="12">
                  <c:v>87.72</c:v>
                </c:pt>
                <c:pt idx="13">
                  <c:v>31.58</c:v>
                </c:pt>
                <c:pt idx="14">
                  <c:v>26.32</c:v>
                </c:pt>
                <c:pt idx="15">
                  <c:v>31.58</c:v>
                </c:pt>
                <c:pt idx="16">
                  <c:v>89.47</c:v>
                </c:pt>
                <c:pt idx="17">
                  <c:v>68.42</c:v>
                </c:pt>
                <c:pt idx="18">
                  <c:v>100</c:v>
                </c:pt>
                <c:pt idx="19">
                  <c:v>78.95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67840"/>
        <c:axId val="40069376"/>
      </c:lineChart>
      <c:catAx>
        <c:axId val="40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069376"/>
        <c:crosses val="autoZero"/>
        <c:auto val="1"/>
        <c:lblAlgn val="ctr"/>
        <c:lblOffset val="100"/>
        <c:noMultiLvlLbl val="0"/>
      </c:catAx>
      <c:valAx>
        <c:axId val="40069376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4006784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40"/>
  <sheetViews>
    <sheetView topLeftCell="A4" zoomScale="85" zoomScaleNormal="85" workbookViewId="0">
      <selection activeCell="A21" sqref="A21:XFD24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9" width="4" customWidth="1"/>
    <col min="30" max="30" width="7.5546875" style="28" customWidth="1"/>
    <col min="31" max="31" width="8.6640625" style="3" bestFit="1" customWidth="1"/>
  </cols>
  <sheetData>
    <row r="1" spans="1:32" x14ac:dyDescent="0.3">
      <c r="D1" s="29" t="s">
        <v>35</v>
      </c>
      <c r="E1" s="4">
        <v>2</v>
      </c>
      <c r="F1" s="4">
        <v>2</v>
      </c>
      <c r="G1" s="4">
        <v>2</v>
      </c>
      <c r="H1" s="4">
        <v>2</v>
      </c>
      <c r="I1" s="4">
        <v>2</v>
      </c>
      <c r="J1" s="4">
        <v>2</v>
      </c>
      <c r="K1" s="4">
        <v>2</v>
      </c>
      <c r="L1" s="4">
        <v>2</v>
      </c>
      <c r="M1" s="4">
        <v>2</v>
      </c>
      <c r="N1" s="4">
        <v>1</v>
      </c>
      <c r="O1" s="4">
        <v>2</v>
      </c>
      <c r="P1" s="4">
        <v>2</v>
      </c>
      <c r="Q1" s="4">
        <v>3</v>
      </c>
      <c r="R1" s="4">
        <v>1</v>
      </c>
      <c r="S1" s="4">
        <v>1</v>
      </c>
      <c r="T1" s="4">
        <v>1</v>
      </c>
      <c r="U1" s="4">
        <v>2</v>
      </c>
      <c r="V1" s="4">
        <v>1</v>
      </c>
      <c r="W1" s="4">
        <v>1</v>
      </c>
      <c r="X1" s="4">
        <v>2</v>
      </c>
      <c r="Y1" s="4"/>
      <c r="Z1" s="4"/>
      <c r="AA1" s="4"/>
      <c r="AB1" s="4"/>
      <c r="AC1" s="4"/>
      <c r="AF1" s="5">
        <f>SUM(E1:AC1)</f>
        <v>35</v>
      </c>
    </row>
    <row r="3" spans="1:32" x14ac:dyDescent="0.3">
      <c r="A3" s="75" t="s">
        <v>0</v>
      </c>
      <c r="B3" s="75" t="s">
        <v>1</v>
      </c>
      <c r="C3" s="75" t="s">
        <v>3</v>
      </c>
      <c r="D3" s="75" t="s">
        <v>36</v>
      </c>
      <c r="E3" s="78" t="s">
        <v>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4</v>
      </c>
      <c r="AE3" s="81" t="s">
        <v>5</v>
      </c>
      <c r="AF3" s="75" t="s">
        <v>7</v>
      </c>
    </row>
    <row r="4" spans="1:32" x14ac:dyDescent="0.3">
      <c r="A4" s="76"/>
      <c r="B4" s="76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2"/>
      <c r="AE4" s="82"/>
      <c r="AF4" s="76"/>
    </row>
    <row r="5" spans="1:32" x14ac:dyDescent="0.3">
      <c r="A5" s="77"/>
      <c r="B5" s="77"/>
      <c r="C5" s="77"/>
      <c r="D5" s="77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3"/>
      <c r="AE5" s="83"/>
      <c r="AF5" s="77"/>
    </row>
    <row r="6" spans="1:32" x14ac:dyDescent="0.3">
      <c r="A6" s="1">
        <v>1</v>
      </c>
      <c r="B6" s="1" t="s">
        <v>78</v>
      </c>
      <c r="C6" s="2">
        <v>2</v>
      </c>
      <c r="D6" s="2" t="s">
        <v>93</v>
      </c>
      <c r="E6" s="73">
        <v>1</v>
      </c>
      <c r="F6" s="73">
        <v>2</v>
      </c>
      <c r="G6" s="73">
        <v>0</v>
      </c>
      <c r="H6" s="73">
        <v>2</v>
      </c>
      <c r="I6" s="73">
        <v>0</v>
      </c>
      <c r="J6" s="73">
        <v>2</v>
      </c>
      <c r="K6" s="73">
        <v>1</v>
      </c>
      <c r="L6" s="73">
        <v>1</v>
      </c>
      <c r="M6" s="73" t="s">
        <v>57</v>
      </c>
      <c r="N6" s="73">
        <v>0</v>
      </c>
      <c r="O6" s="73">
        <v>0</v>
      </c>
      <c r="P6" s="73">
        <v>2</v>
      </c>
      <c r="Q6" s="73">
        <v>3</v>
      </c>
      <c r="R6" s="73" t="s">
        <v>57</v>
      </c>
      <c r="S6" s="73" t="s">
        <v>57</v>
      </c>
      <c r="T6" s="73" t="s">
        <v>57</v>
      </c>
      <c r="U6" s="73">
        <v>2</v>
      </c>
      <c r="V6" s="73">
        <v>1</v>
      </c>
      <c r="W6" s="73">
        <v>1</v>
      </c>
      <c r="X6" s="73">
        <v>2</v>
      </c>
      <c r="Y6" s="1"/>
      <c r="Z6" s="1"/>
      <c r="AA6" s="1"/>
      <c r="AB6" s="1"/>
      <c r="AC6" s="1"/>
      <c r="AD6" s="72">
        <v>23</v>
      </c>
      <c r="AE6" s="2">
        <v>4</v>
      </c>
      <c r="AF6" s="6">
        <f t="shared" ref="AF6:AF20" si="0">AD6/35*100</f>
        <v>65.714285714285708</v>
      </c>
    </row>
    <row r="7" spans="1:32" x14ac:dyDescent="0.3">
      <c r="A7" s="1">
        <v>2</v>
      </c>
      <c r="B7" s="1" t="s">
        <v>79</v>
      </c>
      <c r="C7" s="2">
        <v>1</v>
      </c>
      <c r="D7" s="2" t="s">
        <v>93</v>
      </c>
      <c r="E7" s="73">
        <v>1</v>
      </c>
      <c r="F7" s="73">
        <v>2</v>
      </c>
      <c r="G7" s="73">
        <v>0</v>
      </c>
      <c r="H7" s="73">
        <v>2</v>
      </c>
      <c r="I7" s="73">
        <v>0</v>
      </c>
      <c r="J7" s="73">
        <v>2</v>
      </c>
      <c r="K7" s="73" t="s">
        <v>57</v>
      </c>
      <c r="L7" s="73" t="s">
        <v>57</v>
      </c>
      <c r="M7" s="73" t="s">
        <v>57</v>
      </c>
      <c r="N7" s="73">
        <v>0</v>
      </c>
      <c r="O7" s="73">
        <v>0</v>
      </c>
      <c r="P7" s="73">
        <v>1</v>
      </c>
      <c r="Q7" s="73">
        <v>3</v>
      </c>
      <c r="R7" s="73" t="s">
        <v>57</v>
      </c>
      <c r="S7" s="73" t="s">
        <v>57</v>
      </c>
      <c r="T7" s="73" t="s">
        <v>57</v>
      </c>
      <c r="U7" s="73">
        <v>2</v>
      </c>
      <c r="V7" s="73">
        <v>1</v>
      </c>
      <c r="W7" s="73">
        <v>1</v>
      </c>
      <c r="X7" s="73">
        <v>2</v>
      </c>
      <c r="Y7" s="1"/>
      <c r="Z7" s="1"/>
      <c r="AA7" s="1"/>
      <c r="AB7" s="1"/>
      <c r="AC7" s="1"/>
      <c r="AD7" s="72">
        <v>17</v>
      </c>
      <c r="AE7" s="2">
        <v>3</v>
      </c>
      <c r="AF7" s="6">
        <f t="shared" si="0"/>
        <v>48.571428571428569</v>
      </c>
    </row>
    <row r="8" spans="1:32" x14ac:dyDescent="0.3">
      <c r="A8" s="1">
        <v>3</v>
      </c>
      <c r="B8" s="1" t="s">
        <v>80</v>
      </c>
      <c r="C8" s="2">
        <v>1</v>
      </c>
      <c r="D8" s="2" t="s">
        <v>93</v>
      </c>
      <c r="E8" s="73">
        <v>1</v>
      </c>
      <c r="F8" s="73">
        <v>2</v>
      </c>
      <c r="G8" s="73">
        <v>0</v>
      </c>
      <c r="H8" s="73">
        <v>2</v>
      </c>
      <c r="I8" s="73">
        <v>0</v>
      </c>
      <c r="J8" s="73">
        <v>2</v>
      </c>
      <c r="K8" s="73">
        <v>0</v>
      </c>
      <c r="L8" s="73" t="s">
        <v>57</v>
      </c>
      <c r="M8" s="73">
        <v>0</v>
      </c>
      <c r="N8" s="73">
        <v>0</v>
      </c>
      <c r="O8" s="73">
        <v>0</v>
      </c>
      <c r="P8" s="73">
        <v>1</v>
      </c>
      <c r="Q8" s="73">
        <v>3</v>
      </c>
      <c r="R8" s="73" t="s">
        <v>57</v>
      </c>
      <c r="S8" s="73" t="s">
        <v>57</v>
      </c>
      <c r="T8" s="73" t="s">
        <v>57</v>
      </c>
      <c r="U8" s="73">
        <v>2</v>
      </c>
      <c r="V8" s="73">
        <v>1</v>
      </c>
      <c r="W8" s="73">
        <v>1</v>
      </c>
      <c r="X8" s="73">
        <v>2</v>
      </c>
      <c r="Y8" s="1"/>
      <c r="Z8" s="1"/>
      <c r="AA8" s="1"/>
      <c r="AB8" s="1"/>
      <c r="AC8" s="1"/>
      <c r="AD8" s="72">
        <v>17</v>
      </c>
      <c r="AE8" s="2">
        <v>3</v>
      </c>
      <c r="AF8" s="6">
        <f t="shared" si="0"/>
        <v>48.571428571428569</v>
      </c>
    </row>
    <row r="9" spans="1:32" x14ac:dyDescent="0.3">
      <c r="A9" s="1">
        <v>4</v>
      </c>
      <c r="B9" s="1" t="s">
        <v>81</v>
      </c>
      <c r="C9" s="2">
        <v>1</v>
      </c>
      <c r="D9" s="2" t="s">
        <v>93</v>
      </c>
      <c r="E9" s="73">
        <v>1</v>
      </c>
      <c r="F9" s="73">
        <v>1</v>
      </c>
      <c r="G9" s="73">
        <v>0</v>
      </c>
      <c r="H9" s="73" t="s">
        <v>57</v>
      </c>
      <c r="I9" s="73">
        <v>0</v>
      </c>
      <c r="J9" s="73">
        <v>2</v>
      </c>
      <c r="K9" s="73" t="s">
        <v>57</v>
      </c>
      <c r="L9" s="73" t="s">
        <v>57</v>
      </c>
      <c r="M9" s="73" t="s">
        <v>57</v>
      </c>
      <c r="N9" s="73">
        <v>1</v>
      </c>
      <c r="O9" s="73">
        <v>2</v>
      </c>
      <c r="P9" s="73">
        <v>1</v>
      </c>
      <c r="Q9" s="73">
        <v>3</v>
      </c>
      <c r="R9" s="73" t="s">
        <v>57</v>
      </c>
      <c r="S9" s="73" t="s">
        <v>57</v>
      </c>
      <c r="T9" s="73" t="s">
        <v>57</v>
      </c>
      <c r="U9" s="73">
        <v>2</v>
      </c>
      <c r="V9" s="73" t="s">
        <v>57</v>
      </c>
      <c r="W9" s="73">
        <v>1</v>
      </c>
      <c r="X9" s="73">
        <v>2</v>
      </c>
      <c r="Y9" s="1"/>
      <c r="Z9" s="1"/>
      <c r="AA9" s="1"/>
      <c r="AB9" s="1"/>
      <c r="AC9" s="1"/>
      <c r="AD9" s="72">
        <v>16</v>
      </c>
      <c r="AE9" s="2">
        <v>3</v>
      </c>
      <c r="AF9" s="6">
        <f t="shared" si="0"/>
        <v>45.714285714285715</v>
      </c>
    </row>
    <row r="10" spans="1:32" x14ac:dyDescent="0.3">
      <c r="A10" s="1">
        <v>5</v>
      </c>
      <c r="B10" s="1" t="s">
        <v>82</v>
      </c>
      <c r="C10" s="2">
        <v>1</v>
      </c>
      <c r="D10" s="2" t="s">
        <v>93</v>
      </c>
      <c r="E10" s="73">
        <v>1</v>
      </c>
      <c r="F10" s="73">
        <v>2</v>
      </c>
      <c r="G10" s="73">
        <v>0</v>
      </c>
      <c r="H10" s="73" t="s">
        <v>57</v>
      </c>
      <c r="I10" s="73">
        <v>0</v>
      </c>
      <c r="J10" s="73">
        <v>2</v>
      </c>
      <c r="K10" s="73" t="s">
        <v>57</v>
      </c>
      <c r="L10" s="73" t="s">
        <v>57</v>
      </c>
      <c r="M10" s="73" t="s">
        <v>57</v>
      </c>
      <c r="N10" s="73">
        <v>1</v>
      </c>
      <c r="O10" s="73">
        <v>2</v>
      </c>
      <c r="P10" s="73">
        <v>1</v>
      </c>
      <c r="Q10" s="73">
        <v>3</v>
      </c>
      <c r="R10" s="73" t="s">
        <v>57</v>
      </c>
      <c r="S10" s="73" t="s">
        <v>57</v>
      </c>
      <c r="T10" s="73" t="s">
        <v>57</v>
      </c>
      <c r="U10" s="73">
        <v>2</v>
      </c>
      <c r="V10" s="73" t="s">
        <v>57</v>
      </c>
      <c r="W10" s="73">
        <v>1</v>
      </c>
      <c r="X10" s="73">
        <v>2</v>
      </c>
      <c r="Y10" s="1"/>
      <c r="Z10" s="1"/>
      <c r="AA10" s="1"/>
      <c r="AB10" s="1"/>
      <c r="AC10" s="1"/>
      <c r="AD10" s="72">
        <v>17</v>
      </c>
      <c r="AE10" s="2">
        <v>3</v>
      </c>
      <c r="AF10" s="6">
        <f t="shared" si="0"/>
        <v>48.571428571428569</v>
      </c>
    </row>
    <row r="11" spans="1:32" x14ac:dyDescent="0.3">
      <c r="A11" s="1">
        <v>6</v>
      </c>
      <c r="B11" s="1" t="s">
        <v>83</v>
      </c>
      <c r="C11" s="2">
        <v>2</v>
      </c>
      <c r="D11" s="2" t="s">
        <v>93</v>
      </c>
      <c r="E11" s="73">
        <v>1</v>
      </c>
      <c r="F11" s="73">
        <v>2</v>
      </c>
      <c r="G11" s="73">
        <v>0</v>
      </c>
      <c r="H11" s="73">
        <v>2</v>
      </c>
      <c r="I11" s="73">
        <v>0</v>
      </c>
      <c r="J11" s="73">
        <v>2</v>
      </c>
      <c r="K11" s="73">
        <v>0</v>
      </c>
      <c r="L11" s="73">
        <v>0</v>
      </c>
      <c r="M11" s="73" t="s">
        <v>57</v>
      </c>
      <c r="N11" s="73" t="s">
        <v>57</v>
      </c>
      <c r="O11" s="73">
        <v>0</v>
      </c>
      <c r="P11" s="73">
        <v>0</v>
      </c>
      <c r="Q11" s="73">
        <v>1</v>
      </c>
      <c r="R11" s="73" t="s">
        <v>57</v>
      </c>
      <c r="S11" s="73" t="s">
        <v>57</v>
      </c>
      <c r="T11" s="73" t="s">
        <v>57</v>
      </c>
      <c r="U11" s="73">
        <v>2</v>
      </c>
      <c r="V11" s="73">
        <v>1</v>
      </c>
      <c r="W11" s="73">
        <v>1</v>
      </c>
      <c r="X11" s="73">
        <v>2</v>
      </c>
      <c r="Y11" s="1"/>
      <c r="Z11" s="1"/>
      <c r="AA11" s="1"/>
      <c r="AB11" s="1"/>
      <c r="AC11" s="1"/>
      <c r="AD11" s="72">
        <v>14</v>
      </c>
      <c r="AE11" s="2">
        <v>3</v>
      </c>
      <c r="AF11" s="6">
        <f t="shared" si="0"/>
        <v>40</v>
      </c>
    </row>
    <row r="12" spans="1:32" x14ac:dyDescent="0.3">
      <c r="A12" s="1">
        <v>7</v>
      </c>
      <c r="B12" s="1" t="s">
        <v>84</v>
      </c>
      <c r="C12" s="2">
        <v>1</v>
      </c>
      <c r="D12" s="2" t="s">
        <v>93</v>
      </c>
      <c r="E12" s="73">
        <v>1</v>
      </c>
      <c r="F12" s="73">
        <v>1</v>
      </c>
      <c r="G12" s="73">
        <v>0</v>
      </c>
      <c r="H12" s="73">
        <v>2</v>
      </c>
      <c r="I12" s="73">
        <v>0</v>
      </c>
      <c r="J12" s="73">
        <v>2</v>
      </c>
      <c r="K12" s="73" t="s">
        <v>57</v>
      </c>
      <c r="L12" s="73" t="s">
        <v>57</v>
      </c>
      <c r="M12" s="73" t="s">
        <v>57</v>
      </c>
      <c r="N12" s="73">
        <v>1</v>
      </c>
      <c r="O12" s="73">
        <v>2</v>
      </c>
      <c r="P12" s="73">
        <v>1</v>
      </c>
      <c r="Q12" s="73">
        <v>3</v>
      </c>
      <c r="R12" s="73">
        <v>1</v>
      </c>
      <c r="S12" s="73">
        <v>1</v>
      </c>
      <c r="T12" s="73">
        <v>1</v>
      </c>
      <c r="U12" s="73">
        <v>2</v>
      </c>
      <c r="V12" s="73">
        <v>1</v>
      </c>
      <c r="W12" s="73">
        <v>1</v>
      </c>
      <c r="X12" s="73">
        <v>1</v>
      </c>
      <c r="Y12" s="1"/>
      <c r="Z12" s="1"/>
      <c r="AA12" s="1"/>
      <c r="AB12" s="1"/>
      <c r="AC12" s="1"/>
      <c r="AD12" s="72">
        <v>23</v>
      </c>
      <c r="AE12" s="2">
        <v>4</v>
      </c>
      <c r="AF12" s="6">
        <f t="shared" si="0"/>
        <v>65.714285714285708</v>
      </c>
    </row>
    <row r="13" spans="1:32" x14ac:dyDescent="0.3">
      <c r="A13" s="1">
        <v>8</v>
      </c>
      <c r="B13" s="1" t="s">
        <v>85</v>
      </c>
      <c r="C13" s="2">
        <v>2</v>
      </c>
      <c r="D13" s="2" t="s">
        <v>93</v>
      </c>
      <c r="E13" s="73">
        <v>1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 t="s">
        <v>57</v>
      </c>
      <c r="L13" s="73" t="s">
        <v>57</v>
      </c>
      <c r="M13" s="73" t="s">
        <v>57</v>
      </c>
      <c r="N13" s="73">
        <v>1</v>
      </c>
      <c r="O13" s="73">
        <v>2</v>
      </c>
      <c r="P13" s="73">
        <v>1</v>
      </c>
      <c r="Q13" s="73">
        <v>3</v>
      </c>
      <c r="R13" s="73" t="s">
        <v>57</v>
      </c>
      <c r="S13" s="73" t="s">
        <v>57</v>
      </c>
      <c r="T13" s="73" t="s">
        <v>57</v>
      </c>
      <c r="U13" s="73">
        <v>2</v>
      </c>
      <c r="V13" s="73">
        <v>0</v>
      </c>
      <c r="W13" s="73">
        <v>1</v>
      </c>
      <c r="X13" s="73" t="s">
        <v>57</v>
      </c>
      <c r="Y13" s="1"/>
      <c r="Z13" s="1"/>
      <c r="AA13" s="1"/>
      <c r="AB13" s="1"/>
      <c r="AC13" s="1"/>
      <c r="AD13" s="72">
        <v>14</v>
      </c>
      <c r="AE13" s="2">
        <v>3</v>
      </c>
      <c r="AF13" s="6">
        <f t="shared" si="0"/>
        <v>40</v>
      </c>
    </row>
    <row r="14" spans="1:32" x14ac:dyDescent="0.3">
      <c r="A14" s="1">
        <v>9</v>
      </c>
      <c r="B14" s="1" t="s">
        <v>86</v>
      </c>
      <c r="C14" s="2">
        <v>2</v>
      </c>
      <c r="D14" s="2" t="s">
        <v>93</v>
      </c>
      <c r="E14" s="73">
        <v>1</v>
      </c>
      <c r="F14" s="73">
        <v>2</v>
      </c>
      <c r="G14" s="73">
        <v>2</v>
      </c>
      <c r="H14" s="73">
        <v>2</v>
      </c>
      <c r="I14" s="73">
        <v>0</v>
      </c>
      <c r="J14" s="73">
        <v>2</v>
      </c>
      <c r="K14" s="73" t="s">
        <v>57</v>
      </c>
      <c r="L14" s="73" t="s">
        <v>57</v>
      </c>
      <c r="M14" s="73" t="s">
        <v>57</v>
      </c>
      <c r="N14" s="73">
        <v>1</v>
      </c>
      <c r="O14" s="73">
        <v>2</v>
      </c>
      <c r="P14" s="73">
        <v>1</v>
      </c>
      <c r="Q14" s="73">
        <v>3</v>
      </c>
      <c r="R14" s="73">
        <v>1</v>
      </c>
      <c r="S14" s="73">
        <v>1</v>
      </c>
      <c r="T14" s="73" t="s">
        <v>57</v>
      </c>
      <c r="U14" s="73">
        <v>2</v>
      </c>
      <c r="V14" s="73">
        <v>0</v>
      </c>
      <c r="W14" s="73">
        <v>1</v>
      </c>
      <c r="X14" s="73">
        <v>2</v>
      </c>
      <c r="Y14" s="1"/>
      <c r="Z14" s="1"/>
      <c r="AA14" s="1"/>
      <c r="AB14" s="1"/>
      <c r="AC14" s="1"/>
      <c r="AD14" s="72">
        <v>23</v>
      </c>
      <c r="AE14" s="2">
        <v>4</v>
      </c>
      <c r="AF14" s="6">
        <f t="shared" si="0"/>
        <v>65.714285714285708</v>
      </c>
    </row>
    <row r="15" spans="1:32" x14ac:dyDescent="0.3">
      <c r="A15" s="1">
        <v>10</v>
      </c>
      <c r="B15" s="1" t="s">
        <v>87</v>
      </c>
      <c r="C15" s="2">
        <v>2</v>
      </c>
      <c r="D15" s="2" t="s">
        <v>93</v>
      </c>
      <c r="E15" s="73">
        <v>1</v>
      </c>
      <c r="F15" s="73">
        <v>2</v>
      </c>
      <c r="G15" s="73">
        <v>0</v>
      </c>
      <c r="H15" s="73">
        <v>2</v>
      </c>
      <c r="I15" s="73">
        <v>2</v>
      </c>
      <c r="J15" s="73">
        <v>2</v>
      </c>
      <c r="K15" s="73" t="s">
        <v>57</v>
      </c>
      <c r="L15" s="73" t="s">
        <v>57</v>
      </c>
      <c r="M15" s="73" t="s">
        <v>57</v>
      </c>
      <c r="N15" s="73">
        <v>1</v>
      </c>
      <c r="O15" s="73">
        <v>2</v>
      </c>
      <c r="P15" s="73">
        <v>1</v>
      </c>
      <c r="Q15" s="73">
        <v>3</v>
      </c>
      <c r="R15" s="73" t="s">
        <v>57</v>
      </c>
      <c r="S15" s="73" t="s">
        <v>57</v>
      </c>
      <c r="T15" s="73">
        <v>1</v>
      </c>
      <c r="U15" s="73">
        <v>2</v>
      </c>
      <c r="V15" s="73">
        <v>1</v>
      </c>
      <c r="W15" s="73">
        <v>1</v>
      </c>
      <c r="X15" s="73">
        <v>2</v>
      </c>
      <c r="Y15" s="1"/>
      <c r="Z15" s="1"/>
      <c r="AA15" s="1"/>
      <c r="AB15" s="1"/>
      <c r="AC15" s="1"/>
      <c r="AD15" s="72">
        <v>23</v>
      </c>
      <c r="AE15" s="2">
        <v>4</v>
      </c>
      <c r="AF15" s="6">
        <f t="shared" si="0"/>
        <v>65.714285714285708</v>
      </c>
    </row>
    <row r="16" spans="1:32" x14ac:dyDescent="0.3">
      <c r="A16" s="1">
        <v>11</v>
      </c>
      <c r="B16" s="1" t="s">
        <v>88</v>
      </c>
      <c r="C16" s="2">
        <v>1</v>
      </c>
      <c r="D16" s="2" t="s">
        <v>93</v>
      </c>
      <c r="E16" s="73">
        <v>1</v>
      </c>
      <c r="F16" s="73" t="s">
        <v>57</v>
      </c>
      <c r="G16" s="73" t="s">
        <v>57</v>
      </c>
      <c r="H16" s="73">
        <v>2</v>
      </c>
      <c r="I16" s="73">
        <v>0</v>
      </c>
      <c r="J16" s="73">
        <v>1</v>
      </c>
      <c r="K16" s="73" t="s">
        <v>57</v>
      </c>
      <c r="L16" s="73" t="s">
        <v>57</v>
      </c>
      <c r="M16" s="73" t="s">
        <v>57</v>
      </c>
      <c r="N16" s="73">
        <v>2</v>
      </c>
      <c r="O16" s="73">
        <v>3</v>
      </c>
      <c r="P16" s="73" t="s">
        <v>57</v>
      </c>
      <c r="Q16" s="73" t="s">
        <v>57</v>
      </c>
      <c r="R16" s="73">
        <v>1</v>
      </c>
      <c r="S16" s="73">
        <v>1</v>
      </c>
      <c r="T16" s="73">
        <v>1</v>
      </c>
      <c r="U16" s="73">
        <v>2</v>
      </c>
      <c r="V16" s="73">
        <v>1</v>
      </c>
      <c r="W16" s="73">
        <v>1</v>
      </c>
      <c r="X16" s="73">
        <v>2</v>
      </c>
      <c r="Y16" s="1"/>
      <c r="Z16" s="1"/>
      <c r="AA16" s="1"/>
      <c r="AB16" s="1"/>
      <c r="AC16" s="1"/>
      <c r="AD16" s="72">
        <v>18</v>
      </c>
      <c r="AE16" s="2">
        <v>3</v>
      </c>
      <c r="AF16" s="6">
        <f t="shared" si="0"/>
        <v>51.428571428571423</v>
      </c>
    </row>
    <row r="17" spans="1:32" x14ac:dyDescent="0.3">
      <c r="A17" s="1">
        <v>12</v>
      </c>
      <c r="B17" s="1" t="s">
        <v>89</v>
      </c>
      <c r="C17" s="2">
        <v>1</v>
      </c>
      <c r="D17" s="2" t="s">
        <v>93</v>
      </c>
      <c r="E17" s="73">
        <v>1</v>
      </c>
      <c r="F17" s="73">
        <v>0</v>
      </c>
      <c r="G17" s="73" t="s">
        <v>57</v>
      </c>
      <c r="H17" s="73">
        <v>2</v>
      </c>
      <c r="I17" s="73">
        <v>2</v>
      </c>
      <c r="J17" s="73">
        <v>2</v>
      </c>
      <c r="K17" s="73">
        <v>0</v>
      </c>
      <c r="L17" s="73" t="s">
        <v>57</v>
      </c>
      <c r="M17" s="73" t="s">
        <v>57</v>
      </c>
      <c r="N17" s="73">
        <v>0</v>
      </c>
      <c r="O17" s="73">
        <v>0</v>
      </c>
      <c r="P17" s="73">
        <v>1</v>
      </c>
      <c r="Q17" s="73">
        <v>3</v>
      </c>
      <c r="R17" s="73" t="s">
        <v>57</v>
      </c>
      <c r="S17" s="73" t="s">
        <v>57</v>
      </c>
      <c r="T17" s="73" t="s">
        <v>57</v>
      </c>
      <c r="U17" s="73" t="s">
        <v>57</v>
      </c>
      <c r="V17" s="73" t="s">
        <v>57</v>
      </c>
      <c r="W17" s="73">
        <v>1</v>
      </c>
      <c r="X17" s="73">
        <v>1</v>
      </c>
      <c r="Y17" s="1"/>
      <c r="Z17" s="1"/>
      <c r="AA17" s="1"/>
      <c r="AB17" s="1"/>
      <c r="AC17" s="1"/>
      <c r="AD17" s="72">
        <v>13</v>
      </c>
      <c r="AE17" s="2">
        <v>3</v>
      </c>
      <c r="AF17" s="6">
        <f t="shared" si="0"/>
        <v>37.142857142857146</v>
      </c>
    </row>
    <row r="18" spans="1:32" x14ac:dyDescent="0.3">
      <c r="A18" s="1">
        <v>13</v>
      </c>
      <c r="B18" s="1" t="s">
        <v>90</v>
      </c>
      <c r="C18" s="2">
        <v>1</v>
      </c>
      <c r="D18" s="2" t="s">
        <v>93</v>
      </c>
      <c r="E18" s="73">
        <v>2</v>
      </c>
      <c r="F18" s="73" t="s">
        <v>57</v>
      </c>
      <c r="G18" s="73" t="s">
        <v>57</v>
      </c>
      <c r="H18" s="73">
        <v>2</v>
      </c>
      <c r="I18" s="73">
        <v>2</v>
      </c>
      <c r="J18" s="73" t="s">
        <v>57</v>
      </c>
      <c r="K18" s="73" t="s">
        <v>57</v>
      </c>
      <c r="L18" s="73" t="s">
        <v>57</v>
      </c>
      <c r="M18" s="73" t="s">
        <v>57</v>
      </c>
      <c r="N18" s="73" t="s">
        <v>57</v>
      </c>
      <c r="O18" s="73">
        <v>0</v>
      </c>
      <c r="P18" s="73">
        <v>2</v>
      </c>
      <c r="Q18" s="73">
        <v>3</v>
      </c>
      <c r="R18" s="73" t="s">
        <v>57</v>
      </c>
      <c r="S18" s="73" t="s">
        <v>57</v>
      </c>
      <c r="T18" s="73" t="s">
        <v>57</v>
      </c>
      <c r="U18" s="73">
        <v>2</v>
      </c>
      <c r="V18" s="73">
        <v>1</v>
      </c>
      <c r="W18" s="73">
        <v>1</v>
      </c>
      <c r="X18" s="73">
        <v>1</v>
      </c>
      <c r="Y18" s="1"/>
      <c r="Z18" s="1"/>
      <c r="AA18" s="1"/>
      <c r="AB18" s="1"/>
      <c r="AC18" s="1"/>
      <c r="AD18" s="72">
        <v>15</v>
      </c>
      <c r="AE18" s="2">
        <v>3</v>
      </c>
      <c r="AF18" s="6">
        <f t="shared" si="0"/>
        <v>42.857142857142854</v>
      </c>
    </row>
    <row r="19" spans="1:32" x14ac:dyDescent="0.3">
      <c r="A19" s="1">
        <v>14</v>
      </c>
      <c r="B19" s="1" t="s">
        <v>91</v>
      </c>
      <c r="C19" s="2">
        <v>1</v>
      </c>
      <c r="D19" s="2" t="s">
        <v>93</v>
      </c>
      <c r="E19" s="73">
        <v>2</v>
      </c>
      <c r="F19" s="73">
        <v>0</v>
      </c>
      <c r="G19" s="73">
        <v>2</v>
      </c>
      <c r="H19" s="73">
        <v>2</v>
      </c>
      <c r="I19" s="73">
        <v>2</v>
      </c>
      <c r="J19" s="73">
        <v>2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2</v>
      </c>
      <c r="Q19" s="73">
        <v>3</v>
      </c>
      <c r="R19" s="73">
        <v>1</v>
      </c>
      <c r="S19" s="73">
        <v>1</v>
      </c>
      <c r="T19" s="73" t="s">
        <v>57</v>
      </c>
      <c r="U19" s="73">
        <v>2</v>
      </c>
      <c r="V19" s="73">
        <v>1</v>
      </c>
      <c r="W19" s="73">
        <v>1</v>
      </c>
      <c r="X19" s="73">
        <v>2</v>
      </c>
      <c r="Y19" s="1"/>
      <c r="Z19" s="1"/>
      <c r="AA19" s="1"/>
      <c r="AB19" s="1"/>
      <c r="AC19" s="1"/>
      <c r="AD19" s="72">
        <v>24</v>
      </c>
      <c r="AE19" s="2">
        <v>4</v>
      </c>
      <c r="AF19" s="6">
        <f t="shared" si="0"/>
        <v>68.571428571428569</v>
      </c>
    </row>
    <row r="20" spans="1:32" x14ac:dyDescent="0.3">
      <c r="A20" s="1">
        <v>15</v>
      </c>
      <c r="B20" s="1" t="s">
        <v>92</v>
      </c>
      <c r="C20" s="2">
        <v>2</v>
      </c>
      <c r="D20" s="2" t="s">
        <v>93</v>
      </c>
      <c r="E20" s="73">
        <v>2</v>
      </c>
      <c r="F20" s="73">
        <v>1</v>
      </c>
      <c r="G20" s="73">
        <v>1</v>
      </c>
      <c r="H20" s="73">
        <v>2</v>
      </c>
      <c r="I20" s="73">
        <v>0</v>
      </c>
      <c r="J20" s="73">
        <v>2</v>
      </c>
      <c r="K20" s="73">
        <v>0</v>
      </c>
      <c r="L20" s="73" t="s">
        <v>57</v>
      </c>
      <c r="M20" s="73" t="s">
        <v>57</v>
      </c>
      <c r="N20" s="73">
        <v>0</v>
      </c>
      <c r="O20" s="73">
        <v>0</v>
      </c>
      <c r="P20" s="73">
        <v>2</v>
      </c>
      <c r="Q20" s="73">
        <v>3</v>
      </c>
      <c r="R20" s="73" t="s">
        <v>57</v>
      </c>
      <c r="S20" s="73" t="s">
        <v>57</v>
      </c>
      <c r="T20" s="73" t="s">
        <v>57</v>
      </c>
      <c r="U20" s="73">
        <v>2</v>
      </c>
      <c r="V20" s="73">
        <v>1</v>
      </c>
      <c r="W20" s="73">
        <v>1</v>
      </c>
      <c r="X20" s="73">
        <v>1</v>
      </c>
      <c r="Y20" s="1"/>
      <c r="Z20" s="1"/>
      <c r="AA20" s="1"/>
      <c r="AB20" s="1"/>
      <c r="AC20" s="1"/>
      <c r="AD20" s="72">
        <v>18</v>
      </c>
      <c r="AE20" s="2">
        <v>3</v>
      </c>
      <c r="AF20" s="6">
        <f t="shared" si="0"/>
        <v>51.428571428571423</v>
      </c>
    </row>
    <row r="21" spans="1:32" x14ac:dyDescent="0.3">
      <c r="A21" s="1"/>
      <c r="B21" s="1"/>
      <c r="C21" s="2"/>
      <c r="D21" s="2"/>
      <c r="E21" s="7">
        <f>AVERAGE(E6:E20)/E1*100</f>
        <v>60</v>
      </c>
      <c r="F21" s="7">
        <f>AVERAGE(F6:F20)/F1*100</f>
        <v>69.230769230769226</v>
      </c>
      <c r="G21" s="7">
        <f>AVERAGE(G6:G20)/G1*100</f>
        <v>20.833333333333336</v>
      </c>
      <c r="H21" s="7">
        <f>AVERAGE(H6:H20)/H1*100</f>
        <v>92.307692307692307</v>
      </c>
      <c r="I21" s="7">
        <f>AVERAGE(I6:I20)/I1*100</f>
        <v>26.666666666666668</v>
      </c>
      <c r="J21" s="7">
        <f>AVERAGE(J6:J20)/J1*100</f>
        <v>89.285714285714292</v>
      </c>
      <c r="K21" s="7">
        <f>AVERAGE(K6:K20)/K1*100</f>
        <v>8.3333333333333321</v>
      </c>
      <c r="L21" s="7">
        <f>AVERAGE(L6:L20)/L1*100</f>
        <v>16.666666666666664</v>
      </c>
      <c r="M21" s="7">
        <f>AVERAGE(M6:M20)/M1*100</f>
        <v>0</v>
      </c>
      <c r="N21" s="7">
        <f>AVERAGE(N6:N20)/N1*100</f>
        <v>61.53846153846154</v>
      </c>
      <c r="O21" s="7">
        <f>AVERAGE(O6:O20)/O1*100</f>
        <v>50</v>
      </c>
      <c r="P21" s="7">
        <f>AVERAGE(P6:P20)/P1*100</f>
        <v>60.714285714285708</v>
      </c>
      <c r="Q21" s="7">
        <f>AVERAGE(Q6:Q20)/Q1*100</f>
        <v>95.238095238095241</v>
      </c>
      <c r="R21" s="7">
        <f>AVERAGE(R6:R20)/R1*100</f>
        <v>100</v>
      </c>
      <c r="S21" s="7">
        <f>AVERAGE(S6:S20)/S1*100</f>
        <v>100</v>
      </c>
      <c r="T21" s="7">
        <f>AVERAGE(T6:T20)/T1*100</f>
        <v>100</v>
      </c>
      <c r="U21" s="7">
        <f>AVERAGE(U6:U20)/U1*100</f>
        <v>100</v>
      </c>
      <c r="V21" s="7">
        <f>AVERAGE(V6:V20)/V1*100</f>
        <v>83.333333333333343</v>
      </c>
      <c r="W21" s="7">
        <f>AVERAGE(W6:W20)/W1*100</f>
        <v>100</v>
      </c>
      <c r="X21" s="7">
        <f>AVERAGE(X6:X20)/X1*100</f>
        <v>85.714285714285708</v>
      </c>
      <c r="Y21" s="7"/>
      <c r="Z21" s="7"/>
      <c r="AA21" s="7"/>
      <c r="AB21" s="7"/>
      <c r="AC21" s="7"/>
      <c r="AD21" s="34">
        <f>AVERAGE(AD6:AD20)</f>
        <v>18.333333333333332</v>
      </c>
      <c r="AE21" s="34">
        <f>AVERAGE(AE6:AE20)</f>
        <v>3.3333333333333335</v>
      </c>
      <c r="AF21" s="34">
        <f>AVERAGE(AF6:AF20)</f>
        <v>52.38095238095238</v>
      </c>
    </row>
    <row r="22" spans="1:32" s="27" customFormat="1" x14ac:dyDescent="0.3">
      <c r="C22" s="35"/>
      <c r="D22" s="35"/>
      <c r="AD22" s="36"/>
      <c r="AE22" s="35"/>
    </row>
    <row r="23" spans="1:32" x14ac:dyDescent="0.3">
      <c r="E23" s="14">
        <v>19</v>
      </c>
      <c r="AD23" s="88" t="s">
        <v>10</v>
      </c>
      <c r="AE23" s="89"/>
    </row>
    <row r="24" spans="1:32" x14ac:dyDescent="0.3">
      <c r="E24" s="2">
        <f>COUNTIF(E6:E20,E1)/$E$23</f>
        <v>0.15789473684210525</v>
      </c>
      <c r="F24" s="2">
        <f>COUNTIF(F6:F20,F1)/$E$23</f>
        <v>0.36842105263157893</v>
      </c>
      <c r="G24" s="2">
        <f>COUNTIF(G6:G20,G1)/$E$23</f>
        <v>0.10526315789473684</v>
      </c>
      <c r="H24" s="2">
        <f>COUNTIF(H6:H20,H1)/$E$23</f>
        <v>0.63157894736842102</v>
      </c>
      <c r="I24" s="2">
        <f>COUNTIF(I6:I20,I1)/$E$23</f>
        <v>0.21052631578947367</v>
      </c>
      <c r="J24" s="2">
        <f>COUNTIF(J6:J20,J1)/$E$23</f>
        <v>0.63157894736842102</v>
      </c>
      <c r="K24" s="2">
        <f>COUNTIF(K6:K20,K1)/$E$23</f>
        <v>0</v>
      </c>
      <c r="L24" s="2">
        <f>COUNTIF(L6:L20,L1)/$E$23</f>
        <v>0</v>
      </c>
      <c r="M24" s="2">
        <f>COUNTIF(M6:M20,M1)/$E$23</f>
        <v>0</v>
      </c>
      <c r="N24" s="2">
        <f>COUNTIF(N6:N20,N1)/$E$23</f>
        <v>0.31578947368421051</v>
      </c>
      <c r="O24" s="2">
        <f>COUNTIF(O6:O20,O1)/$E$23</f>
        <v>0.31578947368421051</v>
      </c>
      <c r="P24" s="2">
        <f>COUNTIF(P6:P20,P1)/$E$23</f>
        <v>0.21052631578947367</v>
      </c>
      <c r="Q24" s="2">
        <f>COUNTIF(Q6:Q20,Q1)/$E$23</f>
        <v>0.68421052631578949</v>
      </c>
      <c r="R24" s="2">
        <f>COUNTIF(R6:R20,R1)/$E$23</f>
        <v>0.21052631578947367</v>
      </c>
      <c r="S24" s="2">
        <f>COUNTIF(S6:S20,S1)/$E$23</f>
        <v>0.21052631578947367</v>
      </c>
      <c r="T24" s="2">
        <f>COUNTIF(T6:T20,T1)/$E$23</f>
        <v>0.15789473684210525</v>
      </c>
      <c r="U24" s="2">
        <f>COUNTIF(U6:U20,U1)/$E$23</f>
        <v>0.73684210526315785</v>
      </c>
      <c r="V24" s="2">
        <f>COUNTIF(V6:V20,V1)/$E$23</f>
        <v>0.52631578947368418</v>
      </c>
      <c r="W24" s="2">
        <f>COUNTIF(W6:W20,W1)/$E$23</f>
        <v>0.78947368421052633</v>
      </c>
      <c r="X24" s="2">
        <f>COUNTIF(X6:X20,X1)/$E$23</f>
        <v>0.52631578947368418</v>
      </c>
      <c r="Y24" s="2">
        <f>COUNTIF(Y6:Y20,Y1)/$E$23</f>
        <v>0</v>
      </c>
      <c r="Z24" s="2">
        <f>COUNTIF(Z6:Z20,Z1)/$E$23</f>
        <v>0</v>
      </c>
      <c r="AA24" s="2">
        <f>COUNTIF(AA6:AA20,AA1)/$E$23</f>
        <v>0</v>
      </c>
      <c r="AB24" s="2">
        <f>COUNTIF(AB6:AB20,AB1)/$E$23</f>
        <v>0</v>
      </c>
      <c r="AC24" s="2">
        <f>COUNTIF(AC6:AC20,AC1)/$E$23</f>
        <v>0</v>
      </c>
      <c r="AD24" s="88" t="s">
        <v>11</v>
      </c>
      <c r="AE24" s="89"/>
    </row>
    <row r="25" spans="1:32" x14ac:dyDescent="0.3">
      <c r="E25" s="2">
        <f t="shared" ref="E25:AC25" si="1">$E$23-E24-E27-E26</f>
        <v>18.842105263157894</v>
      </c>
      <c r="F25" s="2">
        <f t="shared" si="1"/>
        <v>16.631578947368421</v>
      </c>
      <c r="G25" s="2">
        <f t="shared" si="1"/>
        <v>9.8947368421052637</v>
      </c>
      <c r="H25" s="2">
        <f t="shared" si="1"/>
        <v>17.368421052631579</v>
      </c>
      <c r="I25" s="2">
        <f t="shared" si="1"/>
        <v>7.7894736842105274</v>
      </c>
      <c r="J25" s="2">
        <f t="shared" si="1"/>
        <v>17.368421052631579</v>
      </c>
      <c r="K25" s="2">
        <f t="shared" si="1"/>
        <v>14</v>
      </c>
      <c r="L25" s="2">
        <f t="shared" si="1"/>
        <v>17</v>
      </c>
      <c r="M25" s="2">
        <f t="shared" si="1"/>
        <v>17</v>
      </c>
      <c r="N25" s="2">
        <f t="shared" si="1"/>
        <v>12.684210526315791</v>
      </c>
      <c r="O25" s="2">
        <f t="shared" si="1"/>
        <v>10.684210526315791</v>
      </c>
      <c r="P25" s="2">
        <f t="shared" si="1"/>
        <v>17.789473684210527</v>
      </c>
      <c r="Q25" s="2">
        <f t="shared" ref="Q25:AA25" si="2">$E$23-Q24-Q27-Q26</f>
        <v>18.315789473684209</v>
      </c>
      <c r="R25" s="2">
        <f t="shared" si="2"/>
        <v>18.789473684210527</v>
      </c>
      <c r="S25" s="2">
        <f t="shared" si="2"/>
        <v>18.789473684210527</v>
      </c>
      <c r="T25" s="2">
        <f t="shared" si="2"/>
        <v>18.842105263157894</v>
      </c>
      <c r="U25" s="2">
        <f t="shared" si="2"/>
        <v>18.263157894736842</v>
      </c>
      <c r="V25" s="2">
        <f t="shared" si="2"/>
        <v>16.473684210526315</v>
      </c>
      <c r="W25" s="2">
        <f t="shared" si="2"/>
        <v>18.210526315789473</v>
      </c>
      <c r="X25" s="2">
        <f t="shared" si="2"/>
        <v>18.473684210526315</v>
      </c>
      <c r="Y25" s="2">
        <f t="shared" si="2"/>
        <v>19</v>
      </c>
      <c r="Z25" s="2">
        <f t="shared" si="2"/>
        <v>19</v>
      </c>
      <c r="AA25" s="2">
        <f t="shared" si="2"/>
        <v>19</v>
      </c>
      <c r="AB25" s="2">
        <f t="shared" si="1"/>
        <v>19</v>
      </c>
      <c r="AC25" s="37">
        <f t="shared" si="1"/>
        <v>19</v>
      </c>
      <c r="AD25" s="88" t="s">
        <v>12</v>
      </c>
      <c r="AE25" s="89"/>
    </row>
    <row r="26" spans="1:32" x14ac:dyDescent="0.3">
      <c r="E26" s="2">
        <f>COUNTIF(E6:E20,"=N  ")</f>
        <v>0</v>
      </c>
      <c r="F26" s="2">
        <f>COUNTIF(F6:F20,"=N  ")</f>
        <v>0</v>
      </c>
      <c r="G26" s="2">
        <f>COUNTIF(G6:G20,"=N  ")</f>
        <v>0</v>
      </c>
      <c r="H26" s="2">
        <f>COUNTIF(H6:H20,"=N  ")</f>
        <v>0</v>
      </c>
      <c r="I26" s="2">
        <f>COUNTIF(I6:I20,"=N  ")</f>
        <v>0</v>
      </c>
      <c r="J26" s="2">
        <f>COUNTIF(J6:J20,"=N  ")</f>
        <v>0</v>
      </c>
      <c r="K26" s="2">
        <f>COUNTIF(K6:K20,"=N  ")</f>
        <v>0</v>
      </c>
      <c r="L26" s="2">
        <f>COUNTIF(L6:L20,"=N  ")</f>
        <v>0</v>
      </c>
      <c r="M26" s="2">
        <f>COUNTIF(M6:M20,"=N  ")</f>
        <v>0</v>
      </c>
      <c r="N26" s="2">
        <f>COUNTIF(N6:N20,"=N  ")</f>
        <v>0</v>
      </c>
      <c r="O26" s="2">
        <f>COUNTIF(O6:O20,"=N  ")</f>
        <v>0</v>
      </c>
      <c r="P26" s="2">
        <f>COUNTIF(P6:P20,"=N  ")</f>
        <v>0</v>
      </c>
      <c r="Q26" s="2">
        <f>COUNTIF(Q6:Q20,"=N  ")</f>
        <v>0</v>
      </c>
      <c r="R26" s="2">
        <f>COUNTIF(R6:R20,"=N  ")</f>
        <v>0</v>
      </c>
      <c r="S26" s="2">
        <f>COUNTIF(S6:S20,"=N  ")</f>
        <v>0</v>
      </c>
      <c r="T26" s="2">
        <f>COUNTIF(T6:T20,"=N  ")</f>
        <v>0</v>
      </c>
      <c r="U26" s="2">
        <f>COUNTIF(U6:U20,"=N  ")</f>
        <v>0</v>
      </c>
      <c r="V26" s="2">
        <f>COUNTIF(V6:V20,"=N  ")</f>
        <v>0</v>
      </c>
      <c r="W26" s="2">
        <f>COUNTIF(W6:W20,"=N  ")</f>
        <v>0</v>
      </c>
      <c r="X26" s="2">
        <f>COUNTIF(X6:X20,"=N  ")</f>
        <v>0</v>
      </c>
      <c r="Y26" s="2">
        <f>COUNTIF(Y6:Y20,"=N  ")</f>
        <v>0</v>
      </c>
      <c r="Z26" s="2">
        <f>COUNTIF(Z6:Z20,"=N  ")</f>
        <v>0</v>
      </c>
      <c r="AA26" s="2">
        <f>COUNTIF(AA6:AA20,"=N  ")</f>
        <v>0</v>
      </c>
      <c r="AB26" s="2">
        <f>COUNTIF(AB6:AB20,"=N  ")</f>
        <v>0</v>
      </c>
      <c r="AC26" s="37">
        <f>COUNTIF(AC6:AC20,"=N  ")</f>
        <v>0</v>
      </c>
      <c r="AD26" s="88" t="s">
        <v>9</v>
      </c>
      <c r="AE26" s="89"/>
    </row>
    <row r="27" spans="1:32" x14ac:dyDescent="0.3">
      <c r="E27" s="2">
        <f>COUNTIF(E6:E20,"=0")</f>
        <v>0</v>
      </c>
      <c r="F27" s="2">
        <f>COUNTIF(F6:F20,"=0")</f>
        <v>2</v>
      </c>
      <c r="G27" s="2">
        <f>COUNTIF(G6:G20,"=0")</f>
        <v>9</v>
      </c>
      <c r="H27" s="2">
        <f>COUNTIF(H6:H20,"=0")</f>
        <v>1</v>
      </c>
      <c r="I27" s="2">
        <f>COUNTIF(I6:I20,"=0")</f>
        <v>11</v>
      </c>
      <c r="J27" s="2">
        <f>COUNTIF(J6:J20,"=0")</f>
        <v>1</v>
      </c>
      <c r="K27" s="2">
        <f>COUNTIF(K6:K20,"=0")</f>
        <v>5</v>
      </c>
      <c r="L27" s="2">
        <f>COUNTIF(L6:L20,"=0")</f>
        <v>2</v>
      </c>
      <c r="M27" s="2">
        <f>COUNTIF(M6:M20,"=0")</f>
        <v>2</v>
      </c>
      <c r="N27" s="2">
        <f>COUNTIF(N6:N20,"=0")</f>
        <v>6</v>
      </c>
      <c r="O27" s="2">
        <f>COUNTIF(O6:O20,"=0")</f>
        <v>8</v>
      </c>
      <c r="P27" s="2">
        <f>COUNTIF(P6:P20,"=0")</f>
        <v>1</v>
      </c>
      <c r="Q27" s="2">
        <f>COUNTIF(Q6:Q20,"=0")</f>
        <v>0</v>
      </c>
      <c r="R27" s="2">
        <f>COUNTIF(R6:R20,"=0")</f>
        <v>0</v>
      </c>
      <c r="S27" s="2">
        <f>COUNTIF(S6:S20,"=0")</f>
        <v>0</v>
      </c>
      <c r="T27" s="2">
        <f>COUNTIF(T6:T20,"=0")</f>
        <v>0</v>
      </c>
      <c r="U27" s="2">
        <f>COUNTIF(U6:U20,"=0")</f>
        <v>0</v>
      </c>
      <c r="V27" s="2">
        <f>COUNTIF(V6:V20,"=0")</f>
        <v>2</v>
      </c>
      <c r="W27" s="2">
        <f>COUNTIF(W6:W20,"=0")</f>
        <v>0</v>
      </c>
      <c r="X27" s="2">
        <f>COUNTIF(X6:X20,"=0")</f>
        <v>0</v>
      </c>
      <c r="Y27" s="2">
        <f>COUNTIF(Y6:Y20,"=0")</f>
        <v>0</v>
      </c>
      <c r="Z27" s="2">
        <f>COUNTIF(Z6:Z20,"=0")</f>
        <v>0</v>
      </c>
      <c r="AA27" s="2">
        <f>COUNTIF(AA6:AA20,"=0")</f>
        <v>0</v>
      </c>
      <c r="AB27" s="2">
        <f>COUNTIF(AB6:AB20,"=0")</f>
        <v>0</v>
      </c>
      <c r="AC27" s="37">
        <f>COUNTIF(AC6:AC20,"=0")</f>
        <v>0</v>
      </c>
      <c r="AD27" s="88" t="s">
        <v>8</v>
      </c>
      <c r="AE27" s="89"/>
    </row>
    <row r="30" spans="1:32" x14ac:dyDescent="0.3">
      <c r="C30"/>
      <c r="D30"/>
      <c r="AC30" s="30"/>
      <c r="AD30" s="30" t="s">
        <v>13</v>
      </c>
      <c r="AE30" s="14">
        <f>COUNTIF(AE6:AE20,"=2")</f>
        <v>0</v>
      </c>
      <c r="AF30" s="15">
        <f>AE30/$E$23*100</f>
        <v>0</v>
      </c>
    </row>
    <row r="31" spans="1:32" x14ac:dyDescent="0.3">
      <c r="C31"/>
      <c r="D31"/>
      <c r="AC31" s="31"/>
      <c r="AD31" s="31" t="s">
        <v>14</v>
      </c>
      <c r="AE31" s="8">
        <f>COUNTIF(AE6:AE20,"=3")</f>
        <v>10</v>
      </c>
      <c r="AF31" s="13">
        <f>AE31/$E$23*100</f>
        <v>52.631578947368418</v>
      </c>
    </row>
    <row r="32" spans="1:32" x14ac:dyDescent="0.3">
      <c r="C32"/>
      <c r="D32"/>
      <c r="AC32" s="32"/>
      <c r="AD32" s="32" t="s">
        <v>15</v>
      </c>
      <c r="AE32" s="11">
        <f>COUNTIF(AE6:AE20,"=4")</f>
        <v>5</v>
      </c>
      <c r="AF32" s="12">
        <f>AE32/$E$23*100</f>
        <v>26.315789473684209</v>
      </c>
    </row>
    <row r="33" spans="3:32" x14ac:dyDescent="0.3">
      <c r="C33"/>
      <c r="D33"/>
      <c r="AC33" s="33"/>
      <c r="AD33" s="33" t="s">
        <v>16</v>
      </c>
      <c r="AE33" s="9">
        <f>COUNTIF(AE6:AE20,"=5")</f>
        <v>0</v>
      </c>
      <c r="AF33" s="10">
        <f>AE33/$E$23*100</f>
        <v>0</v>
      </c>
    </row>
    <row r="35" spans="3:32" x14ac:dyDescent="0.3">
      <c r="C35"/>
      <c r="D35"/>
      <c r="E35" s="84" t="s">
        <v>52</v>
      </c>
      <c r="F35" s="85"/>
      <c r="G35" s="85"/>
      <c r="H35" s="85"/>
      <c r="I35" s="86"/>
      <c r="J35" s="63" t="s">
        <v>51</v>
      </c>
      <c r="K35" s="63" t="s">
        <v>50</v>
      </c>
      <c r="AB35" s="87" t="s">
        <v>53</v>
      </c>
      <c r="AC35" s="87"/>
      <c r="AD35" s="87"/>
      <c r="AE35" s="87"/>
      <c r="AF35" s="64">
        <f>COUNTIF(AF6:AF20,100)</f>
        <v>0</v>
      </c>
    </row>
    <row r="36" spans="3:32" x14ac:dyDescent="0.3">
      <c r="C36"/>
      <c r="D36"/>
      <c r="E36" s="90" t="s">
        <v>45</v>
      </c>
      <c r="F36" s="90"/>
      <c r="G36" s="90"/>
      <c r="H36" s="90"/>
      <c r="I36" s="90"/>
      <c r="J36" s="7">
        <f>COUNTIF(AF6:AF20,"&gt;=85")</f>
        <v>0</v>
      </c>
      <c r="K36" s="7">
        <f>J36/E23*100</f>
        <v>0</v>
      </c>
      <c r="AB36" s="78" t="s">
        <v>17</v>
      </c>
      <c r="AC36" s="79"/>
      <c r="AD36" s="79"/>
      <c r="AE36" s="80"/>
      <c r="AF36" s="7">
        <f>SUM(AE31:AE33)/$E$23*100</f>
        <v>78.94736842105263</v>
      </c>
    </row>
    <row r="37" spans="3:32" x14ac:dyDescent="0.3">
      <c r="C37"/>
      <c r="D37"/>
      <c r="E37" s="90" t="s">
        <v>46</v>
      </c>
      <c r="F37" s="90"/>
      <c r="G37" s="90"/>
      <c r="H37" s="90"/>
      <c r="I37" s="90"/>
      <c r="J37" s="7">
        <v>6</v>
      </c>
      <c r="K37" s="7">
        <f>J37/E23*100</f>
        <v>31.578947368421051</v>
      </c>
      <c r="AB37" s="78" t="s">
        <v>31</v>
      </c>
      <c r="AC37" s="79"/>
      <c r="AD37" s="79"/>
      <c r="AE37" s="80"/>
      <c r="AF37" s="7">
        <f>SUM(AE32:AE33)/$E$23*100</f>
        <v>26.315789473684209</v>
      </c>
    </row>
    <row r="38" spans="3:32" x14ac:dyDescent="0.3">
      <c r="C38"/>
      <c r="D38"/>
      <c r="E38" s="90" t="s">
        <v>47</v>
      </c>
      <c r="F38" s="90"/>
      <c r="G38" s="90"/>
      <c r="H38" s="90"/>
      <c r="I38" s="90"/>
      <c r="J38" s="7">
        <v>13</v>
      </c>
      <c r="K38" s="7">
        <f>J38/E23*100</f>
        <v>68.421052631578945</v>
      </c>
      <c r="AB38" s="87" t="s">
        <v>28</v>
      </c>
      <c r="AC38" s="87"/>
      <c r="AD38" s="87"/>
      <c r="AE38" s="87"/>
      <c r="AF38" s="7">
        <f>AVERAGE(AD6:AD20)</f>
        <v>18.333333333333332</v>
      </c>
    </row>
    <row r="39" spans="3:32" x14ac:dyDescent="0.3">
      <c r="C39"/>
      <c r="D39"/>
      <c r="E39" s="90" t="s">
        <v>48</v>
      </c>
      <c r="F39" s="90"/>
      <c r="G39" s="90"/>
      <c r="H39" s="90"/>
      <c r="I39" s="90"/>
      <c r="J39" s="7">
        <v>3</v>
      </c>
      <c r="K39" s="7">
        <f>J39/E23*100</f>
        <v>15.789473684210526</v>
      </c>
      <c r="AB39" s="87" t="s">
        <v>18</v>
      </c>
      <c r="AC39" s="87"/>
      <c r="AD39" s="87"/>
      <c r="AE39" s="87"/>
      <c r="AF39" s="7">
        <f>AVERAGE(AE6:AE20)</f>
        <v>3.3333333333333335</v>
      </c>
    </row>
    <row r="40" spans="3:32" x14ac:dyDescent="0.3">
      <c r="E40" s="90" t="s">
        <v>49</v>
      </c>
      <c r="F40" s="90"/>
      <c r="G40" s="90"/>
      <c r="H40" s="90"/>
      <c r="I40" s="90"/>
      <c r="J40" s="7">
        <f>COUNTIF(AF6:AF20,"&lt;50")</f>
        <v>8</v>
      </c>
      <c r="K40" s="7">
        <f>J40/E23*100</f>
        <v>42.105263157894733</v>
      </c>
      <c r="AB40" s="87" t="s">
        <v>44</v>
      </c>
      <c r="AC40" s="87"/>
      <c r="AD40" s="87"/>
      <c r="AE40" s="87"/>
      <c r="AF40" s="7">
        <f>AVERAGE(AF6:AF20)</f>
        <v>52.38095238095238</v>
      </c>
    </row>
  </sheetData>
  <autoFilter ref="E3:AF2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E40:I40"/>
    <mergeCell ref="E38:I38"/>
    <mergeCell ref="E39:I39"/>
    <mergeCell ref="E37:I37"/>
    <mergeCell ref="E36:I36"/>
    <mergeCell ref="AB38:AE38"/>
    <mergeCell ref="AB39:AE39"/>
    <mergeCell ref="AB40:AE40"/>
    <mergeCell ref="AD23:AE23"/>
    <mergeCell ref="AD24:AE24"/>
    <mergeCell ref="AD25:AE25"/>
    <mergeCell ref="AD26:AE26"/>
    <mergeCell ref="AD27:AE27"/>
    <mergeCell ref="AB35:AE35"/>
    <mergeCell ref="AE3:AE5"/>
    <mergeCell ref="AF3:AF5"/>
    <mergeCell ref="C3:C5"/>
    <mergeCell ref="AB36:AE36"/>
    <mergeCell ref="AB37:AE37"/>
    <mergeCell ref="E35:I35"/>
    <mergeCell ref="B3:B5"/>
    <mergeCell ref="A3:A5"/>
    <mergeCell ref="D3:D5"/>
    <mergeCell ref="E3:AC3"/>
    <mergeCell ref="AD3:AD5"/>
  </mergeCells>
  <conditionalFormatting sqref="AE6:AE20">
    <cfRule type="cellIs" dxfId="10" priority="6" operator="equal">
      <formula>3</formula>
    </cfRule>
    <cfRule type="cellIs" dxfId="9" priority="7" operator="equal">
      <formula>4</formula>
    </cfRule>
    <cfRule type="cellIs" dxfId="8" priority="8" operator="equal">
      <formula>2</formula>
    </cfRule>
    <cfRule type="cellIs" dxfId="7" priority="9" operator="equal">
      <formula>5</formula>
    </cfRule>
  </conditionalFormatting>
  <conditionalFormatting sqref="E21:AC21">
    <cfRule type="cellIs" dxfId="6" priority="5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24:AC27 E21:P21 E24:P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2"/>
  <sheetViews>
    <sheetView topLeftCell="A7" zoomScale="85" zoomScaleNormal="85" workbookViewId="0">
      <selection activeCell="F3" sqref="F3:F22"/>
    </sheetView>
  </sheetViews>
  <sheetFormatPr defaultColWidth="9.109375" defaultRowHeight="13.2" x14ac:dyDescent="0.25"/>
  <cols>
    <col min="1" max="1" width="9.109375" style="41"/>
    <col min="2" max="2" width="86.44140625" style="41" customWidth="1"/>
    <col min="3" max="6" width="9.88671875" style="41" customWidth="1"/>
    <col min="7" max="16384" width="9.109375" style="41"/>
  </cols>
  <sheetData>
    <row r="1" spans="1:9" s="38" customFormat="1" x14ac:dyDescent="0.25">
      <c r="A1" s="46"/>
      <c r="B1" s="46"/>
      <c r="C1" s="46"/>
      <c r="G1" s="47"/>
      <c r="H1" s="91"/>
      <c r="I1" s="91"/>
    </row>
    <row r="2" spans="1:9" s="49" customFormat="1" ht="73.2" x14ac:dyDescent="0.25">
      <c r="A2" s="39" t="s">
        <v>33</v>
      </c>
      <c r="B2" s="40" t="s">
        <v>41</v>
      </c>
      <c r="C2" s="42" t="s">
        <v>40</v>
      </c>
      <c r="D2" s="50" t="s">
        <v>37</v>
      </c>
      <c r="E2" s="48" t="s">
        <v>38</v>
      </c>
      <c r="F2" s="48" t="s">
        <v>39</v>
      </c>
      <c r="G2" s="26" t="s">
        <v>43</v>
      </c>
      <c r="H2" s="40" t="s">
        <v>56</v>
      </c>
      <c r="I2" s="26" t="s">
        <v>34</v>
      </c>
    </row>
    <row r="3" spans="1:9" ht="14.4" x14ac:dyDescent="0.3">
      <c r="A3" s="40">
        <v>1</v>
      </c>
      <c r="B3" t="s">
        <v>58</v>
      </c>
      <c r="C3" s="42">
        <f>'1'!E1</f>
        <v>2</v>
      </c>
      <c r="D3" s="74">
        <v>60.53</v>
      </c>
      <c r="E3" s="74">
        <v>65.03</v>
      </c>
      <c r="F3" s="74">
        <v>58.19</v>
      </c>
      <c r="G3" s="43">
        <f>1-I3</f>
        <v>0.84210526315789469</v>
      </c>
      <c r="H3" s="51">
        <f>'8Б'!AH2</f>
        <v>3</v>
      </c>
      <c r="I3" s="44">
        <f>'1'!E24</f>
        <v>0.15789473684210525</v>
      </c>
    </row>
    <row r="4" spans="1:9" ht="14.4" x14ac:dyDescent="0.3">
      <c r="A4" s="40">
        <v>2</v>
      </c>
      <c r="B4" t="s">
        <v>59</v>
      </c>
      <c r="C4" s="42">
        <f>'1'!F1</f>
        <v>2</v>
      </c>
      <c r="D4" s="74">
        <v>68.42</v>
      </c>
      <c r="E4" s="74">
        <v>70.94</v>
      </c>
      <c r="F4" s="74">
        <v>64.67</v>
      </c>
      <c r="G4" s="43">
        <f t="shared" ref="G4:G14" si="0">1-I4</f>
        <v>0.63157894736842102</v>
      </c>
      <c r="H4" s="51">
        <f>'8Б'!AI2</f>
        <v>7</v>
      </c>
      <c r="I4" s="44">
        <f>'1'!F24</f>
        <v>0.36842105263157893</v>
      </c>
    </row>
    <row r="5" spans="1:9" ht="14.4" x14ac:dyDescent="0.3">
      <c r="A5" s="40">
        <v>3</v>
      </c>
      <c r="B5" t="s">
        <v>60</v>
      </c>
      <c r="C5" s="42">
        <f>'1'!G1</f>
        <v>2</v>
      </c>
      <c r="D5" s="74">
        <v>28.95</v>
      </c>
      <c r="E5" s="74">
        <v>44.55</v>
      </c>
      <c r="F5" s="74">
        <v>35.74</v>
      </c>
      <c r="G5" s="43">
        <f t="shared" si="0"/>
        <v>0.89473684210526316</v>
      </c>
      <c r="H5" s="51">
        <f>'8Б'!AJ2</f>
        <v>2</v>
      </c>
      <c r="I5" s="44">
        <f>'1'!G24</f>
        <v>0.10526315789473684</v>
      </c>
    </row>
    <row r="6" spans="1:9" ht="14.4" x14ac:dyDescent="0.3">
      <c r="A6" s="40">
        <v>4</v>
      </c>
      <c r="B6" t="s">
        <v>61</v>
      </c>
      <c r="C6" s="42">
        <f>'1'!H1</f>
        <v>2</v>
      </c>
      <c r="D6" s="74">
        <v>65.790000000000006</v>
      </c>
      <c r="E6" s="74">
        <v>48.92</v>
      </c>
      <c r="F6" s="74">
        <v>37.909999999999997</v>
      </c>
      <c r="G6" s="43">
        <f t="shared" si="0"/>
        <v>0.36842105263157898</v>
      </c>
      <c r="H6" s="51">
        <f>'8Б'!AK2</f>
        <v>12</v>
      </c>
      <c r="I6" s="44">
        <f>'1'!H24</f>
        <v>0.63157894736842102</v>
      </c>
    </row>
    <row r="7" spans="1:9" ht="14.4" x14ac:dyDescent="0.3">
      <c r="A7" s="40">
        <v>5</v>
      </c>
      <c r="B7" t="s">
        <v>62</v>
      </c>
      <c r="C7" s="45">
        <f>'1'!I1</f>
        <v>2</v>
      </c>
      <c r="D7" s="74">
        <v>39.47</v>
      </c>
      <c r="E7" s="74">
        <v>65.010000000000005</v>
      </c>
      <c r="F7" s="74">
        <v>56.93</v>
      </c>
      <c r="G7" s="43">
        <f t="shared" si="0"/>
        <v>0.78947368421052633</v>
      </c>
      <c r="H7" s="61">
        <f>'8Б'!AL2</f>
        <v>4</v>
      </c>
      <c r="I7" s="62">
        <f>'1'!I24</f>
        <v>0.21052631578947367</v>
      </c>
    </row>
    <row r="8" spans="1:9" ht="14.4" x14ac:dyDescent="0.3">
      <c r="A8" s="40">
        <v>6</v>
      </c>
      <c r="B8" t="s">
        <v>63</v>
      </c>
      <c r="C8" s="45">
        <f>'1'!J1</f>
        <v>2</v>
      </c>
      <c r="D8" s="74">
        <v>78.95</v>
      </c>
      <c r="E8" s="74">
        <v>76.489999999999995</v>
      </c>
      <c r="F8" s="74">
        <v>69.099999999999994</v>
      </c>
      <c r="G8" s="43">
        <f t="shared" si="0"/>
        <v>0.36842105263157898</v>
      </c>
      <c r="H8" s="61">
        <f>'8Б'!AM2</f>
        <v>12</v>
      </c>
      <c r="I8" s="62">
        <f>'1'!J24</f>
        <v>0.63157894736842102</v>
      </c>
    </row>
    <row r="9" spans="1:9" ht="14.4" x14ac:dyDescent="0.3">
      <c r="A9" s="40">
        <v>7</v>
      </c>
      <c r="B9" t="s">
        <v>64</v>
      </c>
      <c r="C9" s="45">
        <f>'1'!K1</f>
        <v>2</v>
      </c>
      <c r="D9" s="74">
        <v>7.89</v>
      </c>
      <c r="E9" s="74">
        <v>45.18</v>
      </c>
      <c r="F9" s="74">
        <v>36</v>
      </c>
      <c r="G9" s="43">
        <f t="shared" si="0"/>
        <v>1</v>
      </c>
      <c r="H9" s="61">
        <f>'8Б'!AN2</f>
        <v>0</v>
      </c>
      <c r="I9" s="62">
        <f>'1'!K24</f>
        <v>0</v>
      </c>
    </row>
    <row r="10" spans="1:9" ht="14.4" x14ac:dyDescent="0.3">
      <c r="A10" s="40">
        <v>8</v>
      </c>
      <c r="B10" t="s">
        <v>65</v>
      </c>
      <c r="C10" s="45">
        <f>'1'!L1</f>
        <v>2</v>
      </c>
      <c r="D10" s="74">
        <v>2.63</v>
      </c>
      <c r="E10" s="74">
        <v>52.09</v>
      </c>
      <c r="F10" s="74">
        <v>42.85</v>
      </c>
      <c r="G10" s="43">
        <f t="shared" si="0"/>
        <v>1</v>
      </c>
      <c r="H10" s="61">
        <f>'8Б'!AO2</f>
        <v>0</v>
      </c>
      <c r="I10" s="62">
        <f>'1'!L24</f>
        <v>0</v>
      </c>
    </row>
    <row r="11" spans="1:9" ht="14.4" x14ac:dyDescent="0.3">
      <c r="A11" s="40">
        <v>9</v>
      </c>
      <c r="B11" t="s">
        <v>66</v>
      </c>
      <c r="C11" s="45">
        <f>'1'!M1</f>
        <v>2</v>
      </c>
      <c r="D11" s="74">
        <v>0</v>
      </c>
      <c r="E11" s="74">
        <v>41.33</v>
      </c>
      <c r="F11" s="74">
        <v>32.35</v>
      </c>
      <c r="G11" s="43">
        <f t="shared" si="0"/>
        <v>1</v>
      </c>
      <c r="H11" s="61">
        <f>'8Б'!AP2</f>
        <v>0</v>
      </c>
      <c r="I11" s="62">
        <f>'1'!M24</f>
        <v>0</v>
      </c>
    </row>
    <row r="12" spans="1:9" ht="14.4" x14ac:dyDescent="0.3">
      <c r="A12" s="40">
        <v>10</v>
      </c>
      <c r="B12" t="s">
        <v>67</v>
      </c>
      <c r="C12" s="45">
        <f>'1'!N1</f>
        <v>1</v>
      </c>
      <c r="D12" s="74">
        <v>52.63</v>
      </c>
      <c r="E12" s="74">
        <v>71.930000000000007</v>
      </c>
      <c r="F12" s="74">
        <v>65.069999999999993</v>
      </c>
      <c r="G12" s="43">
        <f t="shared" si="0"/>
        <v>0.68421052631578949</v>
      </c>
      <c r="H12" s="61">
        <f>'8Б'!AQ2</f>
        <v>6</v>
      </c>
      <c r="I12" s="62">
        <f>'1'!N24</f>
        <v>0.31578947368421051</v>
      </c>
    </row>
    <row r="13" spans="1:9" ht="14.4" x14ac:dyDescent="0.3">
      <c r="A13" s="40">
        <v>11</v>
      </c>
      <c r="B13" t="s">
        <v>68</v>
      </c>
      <c r="C13" s="45">
        <f>'1'!O1</f>
        <v>2</v>
      </c>
      <c r="D13" s="74">
        <v>52.63</v>
      </c>
      <c r="E13" s="74">
        <v>55.35</v>
      </c>
      <c r="F13" s="74">
        <v>46.91</v>
      </c>
      <c r="G13" s="43">
        <f t="shared" si="0"/>
        <v>0.68421052631578949</v>
      </c>
      <c r="H13" s="61">
        <f>'8Б'!AR2</f>
        <v>6</v>
      </c>
      <c r="I13" s="62">
        <f>'1'!O24</f>
        <v>0.31578947368421051</v>
      </c>
    </row>
    <row r="14" spans="1:9" ht="14.4" x14ac:dyDescent="0.3">
      <c r="A14" s="40">
        <v>12</v>
      </c>
      <c r="B14" t="s">
        <v>69</v>
      </c>
      <c r="C14" s="45">
        <f>'1'!P1</f>
        <v>2</v>
      </c>
      <c r="D14" s="74">
        <v>57.89</v>
      </c>
      <c r="E14" s="74">
        <v>65.489999999999995</v>
      </c>
      <c r="F14" s="74">
        <v>58.85</v>
      </c>
      <c r="G14" s="43">
        <f t="shared" si="0"/>
        <v>0.78947368421052633</v>
      </c>
      <c r="H14" s="61">
        <f>'8Б'!AS2</f>
        <v>4</v>
      </c>
      <c r="I14" s="62">
        <f>'1'!P24</f>
        <v>0.21052631578947367</v>
      </c>
    </row>
    <row r="15" spans="1:9" ht="14.4" x14ac:dyDescent="0.3">
      <c r="A15" s="40">
        <v>13</v>
      </c>
      <c r="B15" t="s">
        <v>70</v>
      </c>
      <c r="C15" s="45">
        <f>'1'!Q1</f>
        <v>3</v>
      </c>
      <c r="D15" s="74">
        <v>87.72</v>
      </c>
      <c r="E15" s="74">
        <v>44.66</v>
      </c>
      <c r="F15" s="74">
        <v>36.130000000000003</v>
      </c>
      <c r="G15" s="43">
        <f>1-I15</f>
        <v>0.31578947368421051</v>
      </c>
      <c r="H15" s="61">
        <f>'8Б'!AT2</f>
        <v>13</v>
      </c>
      <c r="I15" s="62">
        <f>'1'!Q24</f>
        <v>0.68421052631578949</v>
      </c>
    </row>
    <row r="16" spans="1:9" ht="14.4" x14ac:dyDescent="0.3">
      <c r="A16" s="40">
        <v>14</v>
      </c>
      <c r="B16" t="s">
        <v>71</v>
      </c>
      <c r="C16" s="45">
        <f>'1'!R1</f>
        <v>1</v>
      </c>
      <c r="D16" s="74">
        <v>31.58</v>
      </c>
      <c r="E16" s="74">
        <v>54.13</v>
      </c>
      <c r="F16" s="74">
        <v>49.03</v>
      </c>
      <c r="G16" s="43">
        <f>1-I16</f>
        <v>0.78947368421052633</v>
      </c>
      <c r="H16" s="61">
        <f>'8Б'!AU2</f>
        <v>4</v>
      </c>
      <c r="I16" s="62">
        <f>'1'!R24</f>
        <v>0.21052631578947367</v>
      </c>
    </row>
    <row r="17" spans="1:9" ht="14.4" x14ac:dyDescent="0.3">
      <c r="A17" s="40">
        <v>15</v>
      </c>
      <c r="B17" t="s">
        <v>72</v>
      </c>
      <c r="C17" s="45">
        <f>'1'!S1</f>
        <v>1</v>
      </c>
      <c r="D17" s="74">
        <v>26.32</v>
      </c>
      <c r="E17" s="74">
        <v>53.03</v>
      </c>
      <c r="F17" s="74">
        <v>44.54</v>
      </c>
      <c r="G17" s="43">
        <f t="shared" ref="G17:G22" si="1">1-I17</f>
        <v>0.78947368421052633</v>
      </c>
      <c r="H17" s="61">
        <f>'8Б'!AV2</f>
        <v>4</v>
      </c>
      <c r="I17" s="62">
        <f>'1'!S24</f>
        <v>0.21052631578947367</v>
      </c>
    </row>
    <row r="18" spans="1:9" ht="14.4" x14ac:dyDescent="0.3">
      <c r="A18" s="40">
        <v>16</v>
      </c>
      <c r="B18" t="s">
        <v>73</v>
      </c>
      <c r="C18" s="45">
        <f>'1'!T1</f>
        <v>1</v>
      </c>
      <c r="D18" s="74">
        <v>31.58</v>
      </c>
      <c r="E18" s="74">
        <v>60.99</v>
      </c>
      <c r="F18" s="74">
        <v>54.84</v>
      </c>
      <c r="G18" s="43">
        <f t="shared" si="1"/>
        <v>0.84210526315789469</v>
      </c>
      <c r="H18" s="61">
        <f>'8Б'!AW2</f>
        <v>3</v>
      </c>
      <c r="I18" s="62">
        <f>'1'!T24</f>
        <v>0.15789473684210525</v>
      </c>
    </row>
    <row r="19" spans="1:9" ht="14.4" x14ac:dyDescent="0.3">
      <c r="A19" s="40">
        <v>17</v>
      </c>
      <c r="B19" t="s">
        <v>74</v>
      </c>
      <c r="C19" s="45">
        <f>'1'!U1</f>
        <v>2</v>
      </c>
      <c r="D19" s="74">
        <v>89.47</v>
      </c>
      <c r="E19" s="74">
        <v>78.05</v>
      </c>
      <c r="F19" s="74">
        <v>75.69</v>
      </c>
      <c r="G19" s="43">
        <f t="shared" si="1"/>
        <v>0.26315789473684215</v>
      </c>
      <c r="H19" s="61">
        <f>'8Б'!AX2</f>
        <v>14</v>
      </c>
      <c r="I19" s="62">
        <f>'1'!U24</f>
        <v>0.73684210526315785</v>
      </c>
    </row>
    <row r="20" spans="1:9" ht="14.4" x14ac:dyDescent="0.3">
      <c r="A20" s="40">
        <v>18</v>
      </c>
      <c r="B20" t="s">
        <v>75</v>
      </c>
      <c r="C20" s="45">
        <f>'1'!V1</f>
        <v>1</v>
      </c>
      <c r="D20" s="74">
        <v>68.42</v>
      </c>
      <c r="E20" s="74">
        <v>69.540000000000006</v>
      </c>
      <c r="F20" s="74">
        <v>65.42</v>
      </c>
      <c r="G20" s="43">
        <f t="shared" si="1"/>
        <v>0.47368421052631582</v>
      </c>
      <c r="H20" s="61">
        <f>'8Б'!AY2</f>
        <v>10</v>
      </c>
      <c r="I20" s="62">
        <f>'1'!V24</f>
        <v>0.52631578947368418</v>
      </c>
    </row>
    <row r="21" spans="1:9" ht="14.4" x14ac:dyDescent="0.3">
      <c r="A21" s="40">
        <v>19</v>
      </c>
      <c r="B21" t="s">
        <v>76</v>
      </c>
      <c r="C21" s="45">
        <f>'1'!W1</f>
        <v>1</v>
      </c>
      <c r="D21" s="74">
        <v>100</v>
      </c>
      <c r="E21" s="74">
        <v>72.86</v>
      </c>
      <c r="F21" s="74">
        <v>66.62</v>
      </c>
      <c r="G21" s="43">
        <f t="shared" si="1"/>
        <v>0.21052631578947367</v>
      </c>
      <c r="H21" s="61">
        <f>'8Б'!AZ2</f>
        <v>15</v>
      </c>
      <c r="I21" s="62">
        <f>'1'!W24</f>
        <v>0.78947368421052633</v>
      </c>
    </row>
    <row r="22" spans="1:9" ht="14.4" x14ac:dyDescent="0.3">
      <c r="A22" s="40">
        <v>20</v>
      </c>
      <c r="B22" t="s">
        <v>77</v>
      </c>
      <c r="C22" s="45">
        <f>'1'!X1</f>
        <v>2</v>
      </c>
      <c r="D22" s="74">
        <v>78.95</v>
      </c>
      <c r="E22" s="74">
        <v>60.79</v>
      </c>
      <c r="F22" s="74">
        <v>54.84</v>
      </c>
      <c r="G22" s="43">
        <f t="shared" si="1"/>
        <v>0.47368421052631582</v>
      </c>
      <c r="H22" s="61">
        <f>'8Б'!BA2</f>
        <v>10</v>
      </c>
      <c r="I22" s="62">
        <f>'1'!X24</f>
        <v>0.52631578947368418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="70" zoomScaleNormal="70" workbookViewId="0">
      <selection activeCell="A21" sqref="A21:A24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28" customWidth="1"/>
    <col min="31" max="31" width="8.6640625" style="3" bestFit="1" customWidth="1"/>
    <col min="34" max="53" width="7.33203125" customWidth="1"/>
  </cols>
  <sheetData>
    <row r="1" spans="1:55" x14ac:dyDescent="0.3">
      <c r="D1" s="29" t="s">
        <v>35</v>
      </c>
      <c r="E1" s="4">
        <f>'1'!E1</f>
        <v>2</v>
      </c>
      <c r="F1" s="4">
        <f>'1'!F1</f>
        <v>2</v>
      </c>
      <c r="G1" s="4">
        <f>'1'!G1</f>
        <v>2</v>
      </c>
      <c r="H1" s="4">
        <f>'1'!H1</f>
        <v>2</v>
      </c>
      <c r="I1" s="4">
        <f>'1'!I1</f>
        <v>2</v>
      </c>
      <c r="J1" s="4">
        <f>'1'!J1</f>
        <v>2</v>
      </c>
      <c r="K1" s="4">
        <f>'1'!K1</f>
        <v>2</v>
      </c>
      <c r="L1" s="4">
        <f>'1'!L1</f>
        <v>2</v>
      </c>
      <c r="M1" s="4">
        <f>'1'!M1</f>
        <v>2</v>
      </c>
      <c r="N1" s="4">
        <f>'1'!N1</f>
        <v>1</v>
      </c>
      <c r="O1" s="4">
        <f>'1'!O1</f>
        <v>2</v>
      </c>
      <c r="P1" s="4">
        <f>'1'!P1</f>
        <v>2</v>
      </c>
      <c r="Q1" s="4">
        <f>'1'!Q1</f>
        <v>3</v>
      </c>
      <c r="R1" s="4">
        <f>'1'!R1</f>
        <v>1</v>
      </c>
      <c r="S1" s="4">
        <f>'1'!S1</f>
        <v>1</v>
      </c>
      <c r="T1" s="4">
        <f>'1'!T1</f>
        <v>1</v>
      </c>
      <c r="U1" s="4">
        <f>'1'!U1</f>
        <v>2</v>
      </c>
      <c r="V1" s="4">
        <f>'1'!V1</f>
        <v>1</v>
      </c>
      <c r="W1" s="4">
        <f>'1'!W1</f>
        <v>1</v>
      </c>
      <c r="X1" s="4">
        <f>'1'!X1</f>
        <v>2</v>
      </c>
      <c r="Y1" s="4"/>
      <c r="Z1" s="4"/>
      <c r="AA1" s="4"/>
      <c r="AB1" s="4"/>
      <c r="AC1" s="4"/>
      <c r="AF1" s="5">
        <f>SUM(E1:AC1)</f>
        <v>35</v>
      </c>
      <c r="AH1" s="71">
        <v>19</v>
      </c>
      <c r="BB1" s="92" t="s">
        <v>10</v>
      </c>
      <c r="BC1" s="93"/>
    </row>
    <row r="2" spans="1:55" x14ac:dyDescent="0.3">
      <c r="AH2" s="2">
        <f>COUNTIF(E6:E20,E1)</f>
        <v>3</v>
      </c>
      <c r="AI2" s="2">
        <f>COUNTIF(F6:F20,F1)</f>
        <v>7</v>
      </c>
      <c r="AJ2" s="2">
        <f>COUNTIF(G6:G20,G1)</f>
        <v>2</v>
      </c>
      <c r="AK2" s="2">
        <f>COUNTIF(H6:H20,H1)</f>
        <v>12</v>
      </c>
      <c r="AL2" s="2">
        <f>COUNTIF(I6:I20,I1)</f>
        <v>4</v>
      </c>
      <c r="AM2" s="2">
        <f>COUNTIF(J6:J20,J1)</f>
        <v>12</v>
      </c>
      <c r="AN2" s="2">
        <f>COUNTIF(K6:K20,K1)</f>
        <v>0</v>
      </c>
      <c r="AO2" s="2">
        <f>COUNTIF(L6:L20,L1)</f>
        <v>0</v>
      </c>
      <c r="AP2" s="2">
        <f>COUNTIF(M6:M20,M1)</f>
        <v>0</v>
      </c>
      <c r="AQ2" s="2">
        <f>COUNTIF(N6:N20,N1)</f>
        <v>6</v>
      </c>
      <c r="AR2" s="2">
        <f>COUNTIF(O6:O20,O1)</f>
        <v>6</v>
      </c>
      <c r="AS2" s="2">
        <f>COUNTIF(P6:P20,P1)</f>
        <v>4</v>
      </c>
      <c r="AT2" s="2">
        <f>COUNTIF(Q6:Q20,Q1)</f>
        <v>13</v>
      </c>
      <c r="AU2" s="2">
        <f>COUNTIF(R6:R20,R1)</f>
        <v>4</v>
      </c>
      <c r="AV2" s="2">
        <f>COUNTIF(S6:S20,S1)</f>
        <v>4</v>
      </c>
      <c r="AW2" s="2">
        <f>COUNTIF(T6:T20,T1)</f>
        <v>3</v>
      </c>
      <c r="AX2" s="2">
        <f>COUNTIF(U6:U20,U1)</f>
        <v>14</v>
      </c>
      <c r="AY2" s="2">
        <f>COUNTIF(V6:V20,V1)</f>
        <v>10</v>
      </c>
      <c r="AZ2" s="2">
        <f>COUNTIF(W6:W20,W1)</f>
        <v>15</v>
      </c>
      <c r="BA2" s="2">
        <f>COUNTIF(X6:X20,X1)</f>
        <v>10</v>
      </c>
      <c r="BB2" s="92" t="s">
        <v>11</v>
      </c>
      <c r="BC2" s="93"/>
    </row>
    <row r="3" spans="1:55" x14ac:dyDescent="0.3">
      <c r="A3" s="75" t="s">
        <v>0</v>
      </c>
      <c r="B3" s="75" t="s">
        <v>1</v>
      </c>
      <c r="C3" s="75" t="s">
        <v>3</v>
      </c>
      <c r="D3" s="75" t="s">
        <v>36</v>
      </c>
      <c r="E3" s="78" t="s">
        <v>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4</v>
      </c>
      <c r="AE3" s="81" t="s">
        <v>5</v>
      </c>
      <c r="AF3" s="75" t="s">
        <v>7</v>
      </c>
      <c r="AH3" s="2">
        <f t="shared" ref="AH3:AR3" si="0">$AH$1-AH2-AH5-AH4</f>
        <v>16</v>
      </c>
      <c r="AI3" s="2">
        <f t="shared" si="0"/>
        <v>10</v>
      </c>
      <c r="AJ3" s="2">
        <f t="shared" si="0"/>
        <v>8</v>
      </c>
      <c r="AK3" s="2">
        <f t="shared" si="0"/>
        <v>6</v>
      </c>
      <c r="AL3" s="2">
        <f t="shared" si="0"/>
        <v>4</v>
      </c>
      <c r="AM3" s="2">
        <f t="shared" si="0"/>
        <v>6</v>
      </c>
      <c r="AN3" s="2">
        <f t="shared" si="0"/>
        <v>14</v>
      </c>
      <c r="AO3" s="2">
        <f t="shared" si="0"/>
        <v>17</v>
      </c>
      <c r="AP3" s="2">
        <f t="shared" si="0"/>
        <v>17</v>
      </c>
      <c r="AQ3" s="2">
        <f t="shared" si="0"/>
        <v>7</v>
      </c>
      <c r="AR3" s="2">
        <f t="shared" si="0"/>
        <v>5</v>
      </c>
      <c r="AS3" s="2">
        <f t="shared" ref="AS3" si="1">$AH$1-AS2-AS5-AS4</f>
        <v>14</v>
      </c>
      <c r="AT3" s="2">
        <f t="shared" ref="AT3" si="2">$AH$1-AT2-AT5-AT4</f>
        <v>6</v>
      </c>
      <c r="AU3" s="2">
        <f t="shared" ref="AU3" si="3">$AH$1-AU2-AU5-AU4</f>
        <v>15</v>
      </c>
      <c r="AV3" s="2">
        <f t="shared" ref="AV3" si="4">$AH$1-AV2-AV5-AV4</f>
        <v>15</v>
      </c>
      <c r="AW3" s="2">
        <f t="shared" ref="AW3" si="5">$AH$1-AW2-AW5-AW4</f>
        <v>16</v>
      </c>
      <c r="AX3" s="2">
        <f t="shared" ref="AX3" si="6">$AH$1-AX2-AX5-AX4</f>
        <v>5</v>
      </c>
      <c r="AY3" s="2">
        <f t="shared" ref="AY3" si="7">$AH$1-AY2-AY5-AY4</f>
        <v>7</v>
      </c>
      <c r="AZ3" s="2">
        <f t="shared" ref="AZ3" si="8">$AH$1-AZ2-AZ5-AZ4</f>
        <v>4</v>
      </c>
      <c r="BA3" s="2">
        <f t="shared" ref="BA3" si="9">$AH$1-BA2-BA5-BA4</f>
        <v>9</v>
      </c>
      <c r="BB3" s="92" t="s">
        <v>12</v>
      </c>
      <c r="BC3" s="93"/>
    </row>
    <row r="4" spans="1:55" x14ac:dyDescent="0.3">
      <c r="A4" s="76"/>
      <c r="B4" s="76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2"/>
      <c r="AE4" s="82"/>
      <c r="AF4" s="76"/>
      <c r="AH4" s="2">
        <f>COUNTIF(E6:E20,"=N  ")</f>
        <v>0</v>
      </c>
      <c r="AI4" s="2">
        <f>COUNTIF(F6:F20,"=N  ")</f>
        <v>0</v>
      </c>
      <c r="AJ4" s="2">
        <f>COUNTIF(G6:G20,"=N  ")</f>
        <v>0</v>
      </c>
      <c r="AK4" s="2">
        <f>COUNTIF(H6:H20,"=N  ")</f>
        <v>0</v>
      </c>
      <c r="AL4" s="2">
        <f>COUNTIF(I6:I20,"=N  ")</f>
        <v>0</v>
      </c>
      <c r="AM4" s="2">
        <f>COUNTIF(J6:J20,"=N  ")</f>
        <v>0</v>
      </c>
      <c r="AN4" s="2">
        <f>COUNTIF(K6:K20,"=N  ")</f>
        <v>0</v>
      </c>
      <c r="AO4" s="2">
        <f>COUNTIF(L6:L20,"=N  ")</f>
        <v>0</v>
      </c>
      <c r="AP4" s="2">
        <f>COUNTIF(M6:M20,"=N  ")</f>
        <v>0</v>
      </c>
      <c r="AQ4" s="2">
        <f>COUNTIF(N6:N20,"=N  ")</f>
        <v>0</v>
      </c>
      <c r="AR4" s="2">
        <f>COUNTIF(O6:O20,"=N  ")</f>
        <v>0</v>
      </c>
      <c r="AS4" s="2">
        <f>COUNTIF(P6:P20,"=N  ")</f>
        <v>0</v>
      </c>
      <c r="AT4" s="2">
        <f>COUNTIF(Q6:Q20,"=N  ")</f>
        <v>0</v>
      </c>
      <c r="AU4" s="2">
        <f>COUNTIF(R6:R20,"=N  ")</f>
        <v>0</v>
      </c>
      <c r="AV4" s="2">
        <f>COUNTIF(S6:S20,"=N  ")</f>
        <v>0</v>
      </c>
      <c r="AW4" s="2">
        <f>COUNTIF(T6:T20,"=N  ")</f>
        <v>0</v>
      </c>
      <c r="AX4" s="2">
        <f>COUNTIF(U6:U20,"=N  ")</f>
        <v>0</v>
      </c>
      <c r="AY4" s="2">
        <f>COUNTIF(V6:V20,"=N  ")</f>
        <v>0</v>
      </c>
      <c r="AZ4" s="2">
        <f>COUNTIF(W6:W20,"=N  ")</f>
        <v>0</v>
      </c>
      <c r="BA4" s="2">
        <f>COUNTIF(X6:X20,"=N  ")</f>
        <v>0</v>
      </c>
      <c r="BB4" s="92" t="s">
        <v>9</v>
      </c>
      <c r="BC4" s="93"/>
    </row>
    <row r="5" spans="1:55" x14ac:dyDescent="0.3">
      <c r="A5" s="77"/>
      <c r="B5" s="77"/>
      <c r="C5" s="77"/>
      <c r="D5" s="77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3"/>
      <c r="AE5" s="83"/>
      <c r="AF5" s="77"/>
      <c r="AH5" s="2">
        <f>COUNTIF(E6:E20,"=0")</f>
        <v>0</v>
      </c>
      <c r="AI5" s="2">
        <f>COUNTIF(F6:F20,"=0")</f>
        <v>2</v>
      </c>
      <c r="AJ5" s="2">
        <f>COUNTIF(G6:G20,"=0")</f>
        <v>9</v>
      </c>
      <c r="AK5" s="2">
        <f>COUNTIF(H6:H20,"=0")</f>
        <v>1</v>
      </c>
      <c r="AL5" s="2">
        <f>COUNTIF(I6:I20,"=0")</f>
        <v>11</v>
      </c>
      <c r="AM5" s="2">
        <f>COUNTIF(J6:J20,"=0")</f>
        <v>1</v>
      </c>
      <c r="AN5" s="2">
        <f>COUNTIF(K6:K20,"=0")</f>
        <v>5</v>
      </c>
      <c r="AO5" s="2">
        <f>COUNTIF(L6:L20,"=0")</f>
        <v>2</v>
      </c>
      <c r="AP5" s="2">
        <f>COUNTIF(M6:M20,"=0")</f>
        <v>2</v>
      </c>
      <c r="AQ5" s="2">
        <f>COUNTIF(N6:N20,"=0")</f>
        <v>6</v>
      </c>
      <c r="AR5" s="2">
        <f>COUNTIF(O6:O20,"=0")</f>
        <v>8</v>
      </c>
      <c r="AS5" s="2">
        <f>COUNTIF(P6:P20,"=0")</f>
        <v>1</v>
      </c>
      <c r="AT5" s="2">
        <f>COUNTIF(Q6:Q20,"=0")</f>
        <v>0</v>
      </c>
      <c r="AU5" s="2">
        <f>COUNTIF(R6:R20,"=0")</f>
        <v>0</v>
      </c>
      <c r="AV5" s="2">
        <f>COUNTIF(S6:S20,"=0")</f>
        <v>0</v>
      </c>
      <c r="AW5" s="2">
        <f>COUNTIF(T6:T20,"=0")</f>
        <v>0</v>
      </c>
      <c r="AX5" s="2">
        <f>COUNTIF(U6:U20,"=0")</f>
        <v>0</v>
      </c>
      <c r="AY5" s="2">
        <f>COUNTIF(V6:V20,"=0")</f>
        <v>2</v>
      </c>
      <c r="AZ5" s="2">
        <f>COUNTIF(W6:W20,"=0")</f>
        <v>0</v>
      </c>
      <c r="BA5" s="2">
        <f>COUNTIF(X6:X20,"=0")</f>
        <v>0</v>
      </c>
      <c r="BB5" s="92" t="s">
        <v>8</v>
      </c>
      <c r="BC5" s="93"/>
    </row>
    <row r="6" spans="1:55" x14ac:dyDescent="0.3">
      <c r="A6" s="1">
        <v>1</v>
      </c>
      <c r="B6" s="1" t="s">
        <v>78</v>
      </c>
      <c r="C6" s="2">
        <v>2</v>
      </c>
      <c r="D6" s="2" t="s">
        <v>93</v>
      </c>
      <c r="E6" s="73">
        <v>1</v>
      </c>
      <c r="F6" s="73">
        <v>2</v>
      </c>
      <c r="G6" s="73">
        <v>0</v>
      </c>
      <c r="H6" s="73">
        <v>2</v>
      </c>
      <c r="I6" s="73">
        <v>0</v>
      </c>
      <c r="J6" s="73">
        <v>2</v>
      </c>
      <c r="K6" s="73">
        <v>1</v>
      </c>
      <c r="L6" s="73">
        <v>1</v>
      </c>
      <c r="M6" s="73" t="s">
        <v>57</v>
      </c>
      <c r="N6" s="73">
        <v>0</v>
      </c>
      <c r="O6" s="73">
        <v>0</v>
      </c>
      <c r="P6" s="73">
        <v>2</v>
      </c>
      <c r="Q6" s="73">
        <v>3</v>
      </c>
      <c r="R6" s="73" t="s">
        <v>57</v>
      </c>
      <c r="S6" s="73" t="s">
        <v>57</v>
      </c>
      <c r="T6" s="73" t="s">
        <v>57</v>
      </c>
      <c r="U6" s="73">
        <v>2</v>
      </c>
      <c r="V6" s="73">
        <v>1</v>
      </c>
      <c r="W6" s="73">
        <v>1</v>
      </c>
      <c r="X6" s="73">
        <v>2</v>
      </c>
      <c r="Y6" s="1"/>
      <c r="Z6" s="1"/>
      <c r="AA6" s="1"/>
      <c r="AB6" s="1"/>
      <c r="AC6" s="1"/>
      <c r="AD6" s="72">
        <v>23</v>
      </c>
      <c r="AE6" s="2">
        <v>4</v>
      </c>
      <c r="AF6" s="6">
        <f t="shared" ref="AF6:AF20" si="10">AD6/$AF$1*100</f>
        <v>65.714285714285708</v>
      </c>
    </row>
    <row r="7" spans="1:55" x14ac:dyDescent="0.3">
      <c r="A7" s="1">
        <v>2</v>
      </c>
      <c r="B7" s="1" t="s">
        <v>79</v>
      </c>
      <c r="C7" s="2">
        <v>1</v>
      </c>
      <c r="D7" s="2" t="s">
        <v>93</v>
      </c>
      <c r="E7" s="73">
        <v>1</v>
      </c>
      <c r="F7" s="73">
        <v>2</v>
      </c>
      <c r="G7" s="73">
        <v>0</v>
      </c>
      <c r="H7" s="73">
        <v>2</v>
      </c>
      <c r="I7" s="73">
        <v>0</v>
      </c>
      <c r="J7" s="73">
        <v>2</v>
      </c>
      <c r="K7" s="73" t="s">
        <v>57</v>
      </c>
      <c r="L7" s="73" t="s">
        <v>57</v>
      </c>
      <c r="M7" s="73" t="s">
        <v>57</v>
      </c>
      <c r="N7" s="73">
        <v>0</v>
      </c>
      <c r="O7" s="73">
        <v>0</v>
      </c>
      <c r="P7" s="73">
        <v>1</v>
      </c>
      <c r="Q7" s="73">
        <v>3</v>
      </c>
      <c r="R7" s="73" t="s">
        <v>57</v>
      </c>
      <c r="S7" s="73" t="s">
        <v>57</v>
      </c>
      <c r="T7" s="73" t="s">
        <v>57</v>
      </c>
      <c r="U7" s="73">
        <v>2</v>
      </c>
      <c r="V7" s="73">
        <v>1</v>
      </c>
      <c r="W7" s="73">
        <v>1</v>
      </c>
      <c r="X7" s="73">
        <v>2</v>
      </c>
      <c r="Y7" s="1"/>
      <c r="Z7" s="1"/>
      <c r="AA7" s="1"/>
      <c r="AB7" s="1"/>
      <c r="AC7" s="1"/>
      <c r="AD7" s="72">
        <v>17</v>
      </c>
      <c r="AE7" s="2">
        <v>3</v>
      </c>
      <c r="AF7" s="6">
        <f t="shared" si="10"/>
        <v>48.571428571428569</v>
      </c>
      <c r="AH7" s="65" t="s">
        <v>13</v>
      </c>
      <c r="AI7" s="14">
        <f>COUNTIF(AE6:AE20,"=2")</f>
        <v>0</v>
      </c>
      <c r="AJ7" s="15">
        <f>AI7/$AH$1*100</f>
        <v>0</v>
      </c>
    </row>
    <row r="8" spans="1:55" x14ac:dyDescent="0.3">
      <c r="A8" s="1">
        <v>3</v>
      </c>
      <c r="B8" s="1" t="s">
        <v>80</v>
      </c>
      <c r="C8" s="2">
        <v>1</v>
      </c>
      <c r="D8" s="2" t="s">
        <v>93</v>
      </c>
      <c r="E8" s="73">
        <v>1</v>
      </c>
      <c r="F8" s="73">
        <v>2</v>
      </c>
      <c r="G8" s="73">
        <v>0</v>
      </c>
      <c r="H8" s="73">
        <v>2</v>
      </c>
      <c r="I8" s="73">
        <v>0</v>
      </c>
      <c r="J8" s="73">
        <v>2</v>
      </c>
      <c r="K8" s="73">
        <v>0</v>
      </c>
      <c r="L8" s="73" t="s">
        <v>57</v>
      </c>
      <c r="M8" s="73">
        <v>0</v>
      </c>
      <c r="N8" s="73">
        <v>0</v>
      </c>
      <c r="O8" s="73">
        <v>0</v>
      </c>
      <c r="P8" s="73">
        <v>1</v>
      </c>
      <c r="Q8" s="73">
        <v>3</v>
      </c>
      <c r="R8" s="73" t="s">
        <v>57</v>
      </c>
      <c r="S8" s="73" t="s">
        <v>57</v>
      </c>
      <c r="T8" s="73" t="s">
        <v>57</v>
      </c>
      <c r="U8" s="73">
        <v>2</v>
      </c>
      <c r="V8" s="73">
        <v>1</v>
      </c>
      <c r="W8" s="73">
        <v>1</v>
      </c>
      <c r="X8" s="73">
        <v>2</v>
      </c>
      <c r="Y8" s="1"/>
      <c r="Z8" s="1"/>
      <c r="AA8" s="1"/>
      <c r="AB8" s="1"/>
      <c r="AC8" s="1"/>
      <c r="AD8" s="72">
        <v>17</v>
      </c>
      <c r="AE8" s="2">
        <v>3</v>
      </c>
      <c r="AF8" s="6">
        <f t="shared" si="10"/>
        <v>48.571428571428569</v>
      </c>
      <c r="AH8" s="66" t="s">
        <v>14</v>
      </c>
      <c r="AI8" s="8">
        <f>COUNTIF(AE6:AE20,"=3")</f>
        <v>10</v>
      </c>
      <c r="AJ8" s="13">
        <f>AI8/$AH$1*100</f>
        <v>52.631578947368418</v>
      </c>
    </row>
    <row r="9" spans="1:55" x14ac:dyDescent="0.3">
      <c r="A9" s="1">
        <v>4</v>
      </c>
      <c r="B9" s="1" t="s">
        <v>81</v>
      </c>
      <c r="C9" s="2">
        <v>1</v>
      </c>
      <c r="D9" s="2" t="s">
        <v>93</v>
      </c>
      <c r="E9" s="73">
        <v>1</v>
      </c>
      <c r="F9" s="73">
        <v>1</v>
      </c>
      <c r="G9" s="73">
        <v>0</v>
      </c>
      <c r="H9" s="73" t="s">
        <v>57</v>
      </c>
      <c r="I9" s="73">
        <v>0</v>
      </c>
      <c r="J9" s="73">
        <v>2</v>
      </c>
      <c r="K9" s="73" t="s">
        <v>57</v>
      </c>
      <c r="L9" s="73" t="s">
        <v>57</v>
      </c>
      <c r="M9" s="73" t="s">
        <v>57</v>
      </c>
      <c r="N9" s="73">
        <v>1</v>
      </c>
      <c r="O9" s="73">
        <v>2</v>
      </c>
      <c r="P9" s="73">
        <v>1</v>
      </c>
      <c r="Q9" s="73">
        <v>3</v>
      </c>
      <c r="R9" s="73" t="s">
        <v>57</v>
      </c>
      <c r="S9" s="73" t="s">
        <v>57</v>
      </c>
      <c r="T9" s="73" t="s">
        <v>57</v>
      </c>
      <c r="U9" s="73">
        <v>2</v>
      </c>
      <c r="V9" s="73" t="s">
        <v>57</v>
      </c>
      <c r="W9" s="73">
        <v>1</v>
      </c>
      <c r="X9" s="73">
        <v>2</v>
      </c>
      <c r="Y9" s="1"/>
      <c r="Z9" s="1"/>
      <c r="AA9" s="1"/>
      <c r="AB9" s="1"/>
      <c r="AC9" s="1"/>
      <c r="AD9" s="72">
        <v>16</v>
      </c>
      <c r="AE9" s="2">
        <v>3</v>
      </c>
      <c r="AF9" s="6">
        <f t="shared" si="10"/>
        <v>45.714285714285715</v>
      </c>
      <c r="AH9" s="67" t="s">
        <v>15</v>
      </c>
      <c r="AI9" s="11">
        <f>COUNTIF(AE6:AE20,"=4")</f>
        <v>5</v>
      </c>
      <c r="AJ9" s="12">
        <f>AI9/$AH$1*100</f>
        <v>26.315789473684209</v>
      </c>
    </row>
    <row r="10" spans="1:55" x14ac:dyDescent="0.3">
      <c r="A10" s="1">
        <v>5</v>
      </c>
      <c r="B10" s="1" t="s">
        <v>82</v>
      </c>
      <c r="C10" s="2">
        <v>1</v>
      </c>
      <c r="D10" s="2" t="s">
        <v>93</v>
      </c>
      <c r="E10" s="73">
        <v>1</v>
      </c>
      <c r="F10" s="73">
        <v>2</v>
      </c>
      <c r="G10" s="73">
        <v>0</v>
      </c>
      <c r="H10" s="73" t="s">
        <v>57</v>
      </c>
      <c r="I10" s="73">
        <v>0</v>
      </c>
      <c r="J10" s="73">
        <v>2</v>
      </c>
      <c r="K10" s="73" t="s">
        <v>57</v>
      </c>
      <c r="L10" s="73" t="s">
        <v>57</v>
      </c>
      <c r="M10" s="73" t="s">
        <v>57</v>
      </c>
      <c r="N10" s="73">
        <v>1</v>
      </c>
      <c r="O10" s="73">
        <v>2</v>
      </c>
      <c r="P10" s="73">
        <v>1</v>
      </c>
      <c r="Q10" s="73">
        <v>3</v>
      </c>
      <c r="R10" s="73" t="s">
        <v>57</v>
      </c>
      <c r="S10" s="73" t="s">
        <v>57</v>
      </c>
      <c r="T10" s="73" t="s">
        <v>57</v>
      </c>
      <c r="U10" s="73">
        <v>2</v>
      </c>
      <c r="V10" s="73" t="s">
        <v>57</v>
      </c>
      <c r="W10" s="73">
        <v>1</v>
      </c>
      <c r="X10" s="73">
        <v>2</v>
      </c>
      <c r="Y10" s="1"/>
      <c r="Z10" s="1"/>
      <c r="AA10" s="1"/>
      <c r="AB10" s="1"/>
      <c r="AC10" s="1"/>
      <c r="AD10" s="72">
        <v>17</v>
      </c>
      <c r="AE10" s="2">
        <v>3</v>
      </c>
      <c r="AF10" s="6">
        <f t="shared" si="10"/>
        <v>48.571428571428569</v>
      </c>
      <c r="AH10" s="68" t="s">
        <v>16</v>
      </c>
      <c r="AI10" s="9">
        <f>COUNTIF(AE6:AE20,"=5")</f>
        <v>0</v>
      </c>
      <c r="AJ10" s="10">
        <f>AI10/$AH$1*100</f>
        <v>0</v>
      </c>
    </row>
    <row r="11" spans="1:55" x14ac:dyDescent="0.3">
      <c r="A11" s="1">
        <v>6</v>
      </c>
      <c r="B11" s="1" t="s">
        <v>83</v>
      </c>
      <c r="C11" s="2">
        <v>2</v>
      </c>
      <c r="D11" s="2" t="s">
        <v>93</v>
      </c>
      <c r="E11" s="73">
        <v>1</v>
      </c>
      <c r="F11" s="73">
        <v>2</v>
      </c>
      <c r="G11" s="73">
        <v>0</v>
      </c>
      <c r="H11" s="73">
        <v>2</v>
      </c>
      <c r="I11" s="73">
        <v>0</v>
      </c>
      <c r="J11" s="73">
        <v>2</v>
      </c>
      <c r="K11" s="73">
        <v>0</v>
      </c>
      <c r="L11" s="73">
        <v>0</v>
      </c>
      <c r="M11" s="73" t="s">
        <v>57</v>
      </c>
      <c r="N11" s="73" t="s">
        <v>57</v>
      </c>
      <c r="O11" s="73">
        <v>0</v>
      </c>
      <c r="P11" s="73">
        <v>0</v>
      </c>
      <c r="Q11" s="73">
        <v>1</v>
      </c>
      <c r="R11" s="73" t="s">
        <v>57</v>
      </c>
      <c r="S11" s="73" t="s">
        <v>57</v>
      </c>
      <c r="T11" s="73" t="s">
        <v>57</v>
      </c>
      <c r="U11" s="73">
        <v>2</v>
      </c>
      <c r="V11" s="73">
        <v>1</v>
      </c>
      <c r="W11" s="73">
        <v>1</v>
      </c>
      <c r="X11" s="73">
        <v>2</v>
      </c>
      <c r="Y11" s="1"/>
      <c r="Z11" s="1"/>
      <c r="AA11" s="1"/>
      <c r="AB11" s="1"/>
      <c r="AC11" s="1"/>
      <c r="AD11" s="72">
        <v>14</v>
      </c>
      <c r="AE11" s="2">
        <v>3</v>
      </c>
      <c r="AF11" s="6">
        <f t="shared" si="10"/>
        <v>40</v>
      </c>
    </row>
    <row r="12" spans="1:55" x14ac:dyDescent="0.3">
      <c r="A12" s="1">
        <v>7</v>
      </c>
      <c r="B12" s="1" t="s">
        <v>84</v>
      </c>
      <c r="C12" s="2">
        <v>1</v>
      </c>
      <c r="D12" s="2" t="s">
        <v>93</v>
      </c>
      <c r="E12" s="73">
        <v>1</v>
      </c>
      <c r="F12" s="73">
        <v>1</v>
      </c>
      <c r="G12" s="73">
        <v>0</v>
      </c>
      <c r="H12" s="73">
        <v>2</v>
      </c>
      <c r="I12" s="73">
        <v>0</v>
      </c>
      <c r="J12" s="73">
        <v>2</v>
      </c>
      <c r="K12" s="73" t="s">
        <v>57</v>
      </c>
      <c r="L12" s="73" t="s">
        <v>57</v>
      </c>
      <c r="M12" s="73" t="s">
        <v>57</v>
      </c>
      <c r="N12" s="73">
        <v>1</v>
      </c>
      <c r="O12" s="73">
        <v>2</v>
      </c>
      <c r="P12" s="73">
        <v>1</v>
      </c>
      <c r="Q12" s="73">
        <v>3</v>
      </c>
      <c r="R12" s="73">
        <v>1</v>
      </c>
      <c r="S12" s="73">
        <v>1</v>
      </c>
      <c r="T12" s="73">
        <v>1</v>
      </c>
      <c r="U12" s="73">
        <v>2</v>
      </c>
      <c r="V12" s="73">
        <v>1</v>
      </c>
      <c r="W12" s="73">
        <v>1</v>
      </c>
      <c r="X12" s="73">
        <v>1</v>
      </c>
      <c r="Y12" s="1"/>
      <c r="Z12" s="1"/>
      <c r="AA12" s="1"/>
      <c r="AB12" s="1"/>
      <c r="AC12" s="1"/>
      <c r="AD12" s="72">
        <v>23</v>
      </c>
      <c r="AE12" s="2">
        <v>4</v>
      </c>
      <c r="AF12" s="6">
        <f t="shared" si="10"/>
        <v>65.714285714285708</v>
      </c>
      <c r="AH12" s="87" t="s">
        <v>53</v>
      </c>
      <c r="AI12" s="87"/>
      <c r="AJ12" s="64">
        <f>COUNTIF(AF6:AF20,100)</f>
        <v>0</v>
      </c>
    </row>
    <row r="13" spans="1:55" x14ac:dyDescent="0.3">
      <c r="A13" s="1">
        <v>8</v>
      </c>
      <c r="B13" s="1" t="s">
        <v>85</v>
      </c>
      <c r="C13" s="2">
        <v>2</v>
      </c>
      <c r="D13" s="2" t="s">
        <v>93</v>
      </c>
      <c r="E13" s="73">
        <v>1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 t="s">
        <v>57</v>
      </c>
      <c r="L13" s="73" t="s">
        <v>57</v>
      </c>
      <c r="M13" s="73" t="s">
        <v>57</v>
      </c>
      <c r="N13" s="73">
        <v>1</v>
      </c>
      <c r="O13" s="73">
        <v>2</v>
      </c>
      <c r="P13" s="73">
        <v>1</v>
      </c>
      <c r="Q13" s="73">
        <v>3</v>
      </c>
      <c r="R13" s="73" t="s">
        <v>57</v>
      </c>
      <c r="S13" s="73" t="s">
        <v>57</v>
      </c>
      <c r="T13" s="73" t="s">
        <v>57</v>
      </c>
      <c r="U13" s="73">
        <v>2</v>
      </c>
      <c r="V13" s="73">
        <v>0</v>
      </c>
      <c r="W13" s="73">
        <v>1</v>
      </c>
      <c r="X13" s="73" t="s">
        <v>57</v>
      </c>
      <c r="Y13" s="1"/>
      <c r="Z13" s="1"/>
      <c r="AA13" s="1"/>
      <c r="AB13" s="1"/>
      <c r="AC13" s="1"/>
      <c r="AD13" s="72">
        <v>14</v>
      </c>
      <c r="AE13" s="2">
        <v>3</v>
      </c>
      <c r="AF13" s="6">
        <f t="shared" si="10"/>
        <v>40</v>
      </c>
      <c r="AH13" s="88" t="s">
        <v>17</v>
      </c>
      <c r="AI13" s="89"/>
      <c r="AJ13" s="7">
        <f>SUM(AI8:AI10)/$AH$1*100</f>
        <v>78.94736842105263</v>
      </c>
    </row>
    <row r="14" spans="1:55" x14ac:dyDescent="0.3">
      <c r="A14" s="1">
        <v>9</v>
      </c>
      <c r="B14" s="1" t="s">
        <v>86</v>
      </c>
      <c r="C14" s="2">
        <v>2</v>
      </c>
      <c r="D14" s="2" t="s">
        <v>93</v>
      </c>
      <c r="E14" s="73">
        <v>1</v>
      </c>
      <c r="F14" s="73">
        <v>2</v>
      </c>
      <c r="G14" s="73">
        <v>2</v>
      </c>
      <c r="H14" s="73">
        <v>2</v>
      </c>
      <c r="I14" s="73">
        <v>0</v>
      </c>
      <c r="J14" s="73">
        <v>2</v>
      </c>
      <c r="K14" s="73" t="s">
        <v>57</v>
      </c>
      <c r="L14" s="73" t="s">
        <v>57</v>
      </c>
      <c r="M14" s="73" t="s">
        <v>57</v>
      </c>
      <c r="N14" s="73">
        <v>1</v>
      </c>
      <c r="O14" s="73">
        <v>2</v>
      </c>
      <c r="P14" s="73">
        <v>1</v>
      </c>
      <c r="Q14" s="73">
        <v>3</v>
      </c>
      <c r="R14" s="73">
        <v>1</v>
      </c>
      <c r="S14" s="73">
        <v>1</v>
      </c>
      <c r="T14" s="73" t="s">
        <v>57</v>
      </c>
      <c r="U14" s="73">
        <v>2</v>
      </c>
      <c r="V14" s="73">
        <v>0</v>
      </c>
      <c r="W14" s="73">
        <v>1</v>
      </c>
      <c r="X14" s="73">
        <v>2</v>
      </c>
      <c r="Y14" s="1"/>
      <c r="Z14" s="1"/>
      <c r="AA14" s="1"/>
      <c r="AB14" s="1"/>
      <c r="AC14" s="1"/>
      <c r="AD14" s="72">
        <v>14</v>
      </c>
      <c r="AE14" s="2">
        <v>4</v>
      </c>
      <c r="AF14" s="6">
        <f t="shared" si="10"/>
        <v>40</v>
      </c>
      <c r="AH14" s="88" t="s">
        <v>31</v>
      </c>
      <c r="AI14" s="89"/>
      <c r="AJ14" s="7">
        <f>SUM(AI9:AI10)/$AH$1*100</f>
        <v>26.315789473684209</v>
      </c>
    </row>
    <row r="15" spans="1:55" x14ac:dyDescent="0.3">
      <c r="A15" s="1">
        <v>10</v>
      </c>
      <c r="B15" s="1" t="s">
        <v>87</v>
      </c>
      <c r="C15" s="2">
        <v>2</v>
      </c>
      <c r="D15" s="2" t="s">
        <v>93</v>
      </c>
      <c r="E15" s="73">
        <v>1</v>
      </c>
      <c r="F15" s="73">
        <v>2</v>
      </c>
      <c r="G15" s="73">
        <v>0</v>
      </c>
      <c r="H15" s="73">
        <v>2</v>
      </c>
      <c r="I15" s="73">
        <v>2</v>
      </c>
      <c r="J15" s="73">
        <v>2</v>
      </c>
      <c r="K15" s="73" t="s">
        <v>57</v>
      </c>
      <c r="L15" s="73" t="s">
        <v>57</v>
      </c>
      <c r="M15" s="73" t="s">
        <v>57</v>
      </c>
      <c r="N15" s="73">
        <v>1</v>
      </c>
      <c r="O15" s="73">
        <v>2</v>
      </c>
      <c r="P15" s="73">
        <v>1</v>
      </c>
      <c r="Q15" s="73">
        <v>3</v>
      </c>
      <c r="R15" s="73" t="s">
        <v>57</v>
      </c>
      <c r="S15" s="73" t="s">
        <v>57</v>
      </c>
      <c r="T15" s="73">
        <v>1</v>
      </c>
      <c r="U15" s="73">
        <v>2</v>
      </c>
      <c r="V15" s="73">
        <v>1</v>
      </c>
      <c r="W15" s="73">
        <v>1</v>
      </c>
      <c r="X15" s="73">
        <v>2</v>
      </c>
      <c r="Y15" s="1"/>
      <c r="Z15" s="1"/>
      <c r="AA15" s="1"/>
      <c r="AB15" s="1"/>
      <c r="AC15" s="1"/>
      <c r="AD15" s="72">
        <v>23</v>
      </c>
      <c r="AE15" s="2">
        <v>4</v>
      </c>
      <c r="AF15" s="6">
        <f t="shared" si="10"/>
        <v>65.714285714285708</v>
      </c>
      <c r="AH15" s="88" t="s">
        <v>28</v>
      </c>
      <c r="AI15" s="89"/>
      <c r="AJ15" s="7">
        <f>AVERAGE(AD6:AD20)</f>
        <v>17.733333333333334</v>
      </c>
    </row>
    <row r="16" spans="1:55" x14ac:dyDescent="0.3">
      <c r="A16" s="1">
        <v>11</v>
      </c>
      <c r="B16" s="1" t="s">
        <v>88</v>
      </c>
      <c r="C16" s="2">
        <v>1</v>
      </c>
      <c r="D16" s="2" t="s">
        <v>93</v>
      </c>
      <c r="E16" s="73">
        <v>1</v>
      </c>
      <c r="F16" s="73" t="s">
        <v>57</v>
      </c>
      <c r="G16" s="73" t="s">
        <v>57</v>
      </c>
      <c r="H16" s="73">
        <v>2</v>
      </c>
      <c r="I16" s="73">
        <v>0</v>
      </c>
      <c r="J16" s="73">
        <v>1</v>
      </c>
      <c r="K16" s="73" t="s">
        <v>57</v>
      </c>
      <c r="L16" s="73" t="s">
        <v>57</v>
      </c>
      <c r="M16" s="73" t="s">
        <v>57</v>
      </c>
      <c r="N16" s="73">
        <v>2</v>
      </c>
      <c r="O16" s="73">
        <v>3</v>
      </c>
      <c r="P16" s="73" t="s">
        <v>57</v>
      </c>
      <c r="Q16" s="73" t="s">
        <v>57</v>
      </c>
      <c r="R16" s="73">
        <v>1</v>
      </c>
      <c r="S16" s="73">
        <v>1</v>
      </c>
      <c r="T16" s="73">
        <v>1</v>
      </c>
      <c r="U16" s="73">
        <v>2</v>
      </c>
      <c r="V16" s="73">
        <v>1</v>
      </c>
      <c r="W16" s="73">
        <v>1</v>
      </c>
      <c r="X16" s="73">
        <v>2</v>
      </c>
      <c r="Y16" s="1"/>
      <c r="Z16" s="1"/>
      <c r="AA16" s="1"/>
      <c r="AB16" s="1"/>
      <c r="AC16" s="1"/>
      <c r="AD16" s="72">
        <v>18</v>
      </c>
      <c r="AE16" s="2">
        <v>3</v>
      </c>
      <c r="AF16" s="6">
        <f t="shared" si="10"/>
        <v>51.428571428571423</v>
      </c>
      <c r="AH16" s="88" t="s">
        <v>18</v>
      </c>
      <c r="AI16" s="89"/>
      <c r="AJ16" s="7">
        <f>AVERAGE(AE6:AE20)</f>
        <v>3.3333333333333335</v>
      </c>
    </row>
    <row r="17" spans="1:37" x14ac:dyDescent="0.3">
      <c r="A17" s="1">
        <v>12</v>
      </c>
      <c r="B17" s="1" t="s">
        <v>89</v>
      </c>
      <c r="C17" s="2">
        <v>1</v>
      </c>
      <c r="D17" s="2" t="s">
        <v>93</v>
      </c>
      <c r="E17" s="73">
        <v>1</v>
      </c>
      <c r="F17" s="73">
        <v>0</v>
      </c>
      <c r="G17" s="73" t="s">
        <v>57</v>
      </c>
      <c r="H17" s="73">
        <v>2</v>
      </c>
      <c r="I17" s="73">
        <v>2</v>
      </c>
      <c r="J17" s="73">
        <v>2</v>
      </c>
      <c r="K17" s="73">
        <v>0</v>
      </c>
      <c r="L17" s="73" t="s">
        <v>57</v>
      </c>
      <c r="M17" s="73" t="s">
        <v>57</v>
      </c>
      <c r="N17" s="73">
        <v>0</v>
      </c>
      <c r="O17" s="73">
        <v>0</v>
      </c>
      <c r="P17" s="73">
        <v>1</v>
      </c>
      <c r="Q17" s="73">
        <v>3</v>
      </c>
      <c r="R17" s="73" t="s">
        <v>57</v>
      </c>
      <c r="S17" s="73" t="s">
        <v>57</v>
      </c>
      <c r="T17" s="73" t="s">
        <v>57</v>
      </c>
      <c r="U17" s="73" t="s">
        <v>57</v>
      </c>
      <c r="V17" s="73" t="s">
        <v>57</v>
      </c>
      <c r="W17" s="73">
        <v>1</v>
      </c>
      <c r="X17" s="73">
        <v>1</v>
      </c>
      <c r="Y17" s="1"/>
      <c r="Z17" s="1"/>
      <c r="AA17" s="1"/>
      <c r="AB17" s="1"/>
      <c r="AC17" s="1"/>
      <c r="AD17" s="72">
        <v>13</v>
      </c>
      <c r="AE17" s="2">
        <v>3</v>
      </c>
      <c r="AF17" s="6">
        <f t="shared" si="10"/>
        <v>37.142857142857146</v>
      </c>
      <c r="AH17" s="88" t="s">
        <v>54</v>
      </c>
      <c r="AI17" s="89"/>
      <c r="AJ17" s="7">
        <f>AVERAGE(AF6:AF20)</f>
        <v>50.666666666666664</v>
      </c>
    </row>
    <row r="18" spans="1:37" x14ac:dyDescent="0.3">
      <c r="A18" s="1">
        <v>13</v>
      </c>
      <c r="B18" s="1" t="s">
        <v>90</v>
      </c>
      <c r="C18" s="2">
        <v>1</v>
      </c>
      <c r="D18" s="2" t="s">
        <v>93</v>
      </c>
      <c r="E18" s="73">
        <v>2</v>
      </c>
      <c r="F18" s="73" t="s">
        <v>57</v>
      </c>
      <c r="G18" s="73" t="s">
        <v>57</v>
      </c>
      <c r="H18" s="73">
        <v>2</v>
      </c>
      <c r="I18" s="73">
        <v>2</v>
      </c>
      <c r="J18" s="73" t="s">
        <v>57</v>
      </c>
      <c r="K18" s="73" t="s">
        <v>57</v>
      </c>
      <c r="L18" s="73" t="s">
        <v>57</v>
      </c>
      <c r="M18" s="73" t="s">
        <v>57</v>
      </c>
      <c r="N18" s="73" t="s">
        <v>57</v>
      </c>
      <c r="O18" s="73">
        <v>0</v>
      </c>
      <c r="P18" s="73">
        <v>2</v>
      </c>
      <c r="Q18" s="73">
        <v>3</v>
      </c>
      <c r="R18" s="73" t="s">
        <v>57</v>
      </c>
      <c r="S18" s="73" t="s">
        <v>57</v>
      </c>
      <c r="T18" s="73" t="s">
        <v>57</v>
      </c>
      <c r="U18" s="73">
        <v>2</v>
      </c>
      <c r="V18" s="73">
        <v>1</v>
      </c>
      <c r="W18" s="73">
        <v>1</v>
      </c>
      <c r="X18" s="73">
        <v>1</v>
      </c>
      <c r="Y18" s="1"/>
      <c r="Z18" s="1"/>
      <c r="AA18" s="1"/>
      <c r="AB18" s="1"/>
      <c r="AC18" s="1"/>
      <c r="AD18" s="72">
        <v>15</v>
      </c>
      <c r="AE18" s="2">
        <v>3</v>
      </c>
      <c r="AF18" s="6">
        <f t="shared" si="10"/>
        <v>42.857142857142854</v>
      </c>
    </row>
    <row r="19" spans="1:37" x14ac:dyDescent="0.3">
      <c r="A19" s="1">
        <v>14</v>
      </c>
      <c r="B19" s="1" t="s">
        <v>91</v>
      </c>
      <c r="C19" s="2">
        <v>1</v>
      </c>
      <c r="D19" s="2" t="s">
        <v>93</v>
      </c>
      <c r="E19" s="73">
        <v>2</v>
      </c>
      <c r="F19" s="73">
        <v>0</v>
      </c>
      <c r="G19" s="73">
        <v>2</v>
      </c>
      <c r="H19" s="73">
        <v>2</v>
      </c>
      <c r="I19" s="73">
        <v>2</v>
      </c>
      <c r="J19" s="73">
        <v>2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2</v>
      </c>
      <c r="Q19" s="73">
        <v>3</v>
      </c>
      <c r="R19" s="73">
        <v>1</v>
      </c>
      <c r="S19" s="73">
        <v>1</v>
      </c>
      <c r="T19" s="73" t="s">
        <v>57</v>
      </c>
      <c r="U19" s="73">
        <v>2</v>
      </c>
      <c r="V19" s="73">
        <v>1</v>
      </c>
      <c r="W19" s="73">
        <v>1</v>
      </c>
      <c r="X19" s="73">
        <v>2</v>
      </c>
      <c r="Y19" s="1"/>
      <c r="Z19" s="1"/>
      <c r="AA19" s="1"/>
      <c r="AB19" s="1"/>
      <c r="AC19" s="1"/>
      <c r="AD19" s="72">
        <v>24</v>
      </c>
      <c r="AE19" s="2">
        <v>4</v>
      </c>
      <c r="AF19" s="6">
        <f t="shared" si="10"/>
        <v>68.571428571428569</v>
      </c>
      <c r="AH19" s="84" t="s">
        <v>52</v>
      </c>
      <c r="AI19" s="85"/>
      <c r="AJ19" s="63" t="s">
        <v>51</v>
      </c>
      <c r="AK19" s="63" t="s">
        <v>50</v>
      </c>
    </row>
    <row r="20" spans="1:37" x14ac:dyDescent="0.3">
      <c r="A20" s="1">
        <v>15</v>
      </c>
      <c r="B20" s="1" t="s">
        <v>92</v>
      </c>
      <c r="C20" s="2">
        <v>2</v>
      </c>
      <c r="D20" s="2" t="s">
        <v>93</v>
      </c>
      <c r="E20" s="73">
        <v>2</v>
      </c>
      <c r="F20" s="73">
        <v>1</v>
      </c>
      <c r="G20" s="73">
        <v>1</v>
      </c>
      <c r="H20" s="73">
        <v>2</v>
      </c>
      <c r="I20" s="73">
        <v>0</v>
      </c>
      <c r="J20" s="73">
        <v>2</v>
      </c>
      <c r="K20" s="73">
        <v>0</v>
      </c>
      <c r="L20" s="73" t="s">
        <v>57</v>
      </c>
      <c r="M20" s="73" t="s">
        <v>57</v>
      </c>
      <c r="N20" s="73">
        <v>0</v>
      </c>
      <c r="O20" s="73">
        <v>0</v>
      </c>
      <c r="P20" s="73">
        <v>2</v>
      </c>
      <c r="Q20" s="73">
        <v>3</v>
      </c>
      <c r="R20" s="73" t="s">
        <v>57</v>
      </c>
      <c r="S20" s="73" t="s">
        <v>57</v>
      </c>
      <c r="T20" s="73" t="s">
        <v>57</v>
      </c>
      <c r="U20" s="73">
        <v>2</v>
      </c>
      <c r="V20" s="73">
        <v>1</v>
      </c>
      <c r="W20" s="73">
        <v>1</v>
      </c>
      <c r="X20" s="73">
        <v>1</v>
      </c>
      <c r="Y20" s="1"/>
      <c r="Z20" s="1"/>
      <c r="AA20" s="1"/>
      <c r="AB20" s="1"/>
      <c r="AC20" s="1"/>
      <c r="AD20" s="72">
        <v>18</v>
      </c>
      <c r="AE20" s="2">
        <v>3</v>
      </c>
      <c r="AF20" s="6">
        <f t="shared" si="10"/>
        <v>51.428571428571423</v>
      </c>
      <c r="AH20" s="92" t="s">
        <v>45</v>
      </c>
      <c r="AI20" s="94"/>
      <c r="AJ20" s="69">
        <f>COUNTIF(AF6:AF20,"&gt;=85")</f>
        <v>0</v>
      </c>
      <c r="AK20" s="69">
        <f>AJ20/AH1*100</f>
        <v>0</v>
      </c>
    </row>
    <row r="21" spans="1:37" x14ac:dyDescent="0.3">
      <c r="A21" s="1"/>
      <c r="B21" s="1"/>
      <c r="C21" s="2"/>
      <c r="D21" s="2"/>
      <c r="E21" s="7">
        <f>AVERAGE(E6:E20)/E1*100</f>
        <v>60</v>
      </c>
      <c r="F21" s="7">
        <f>AVERAGE(F6:F20)/F1*100</f>
        <v>69.230769230769226</v>
      </c>
      <c r="G21" s="7">
        <f>AVERAGE(G6:G20)/G1*100</f>
        <v>20.833333333333336</v>
      </c>
      <c r="H21" s="7">
        <f>AVERAGE(H6:H20)/H1*100</f>
        <v>92.307692307692307</v>
      </c>
      <c r="I21" s="7">
        <f>AVERAGE(I6:I20)/I1*100</f>
        <v>26.666666666666668</v>
      </c>
      <c r="J21" s="7">
        <f>AVERAGE(J6:J20)/J1*100</f>
        <v>89.285714285714292</v>
      </c>
      <c r="K21" s="7">
        <f>AVERAGE(K6:K20)/K1*100</f>
        <v>8.3333333333333321</v>
      </c>
      <c r="L21" s="7">
        <f>AVERAGE(L6:L20)/L1*100</f>
        <v>16.666666666666664</v>
      </c>
      <c r="M21" s="7">
        <f>AVERAGE(M6:M20)/M1*100</f>
        <v>0</v>
      </c>
      <c r="N21" s="7">
        <f>AVERAGE(N6:N20)/N1*100</f>
        <v>61.53846153846154</v>
      </c>
      <c r="O21" s="7">
        <f>AVERAGE(O6:O20)/O1*100</f>
        <v>50</v>
      </c>
      <c r="P21" s="7">
        <f>AVERAGE(P6:P20)/P1*100</f>
        <v>60.714285714285708</v>
      </c>
      <c r="Q21" s="7">
        <f>AVERAGE(Q6:Q20)/Q1*100</f>
        <v>95.238095238095241</v>
      </c>
      <c r="R21" s="7">
        <f>AVERAGE(R6:R20)/R1*100</f>
        <v>100</v>
      </c>
      <c r="S21" s="7">
        <f>AVERAGE(S6:S20)/S1*100</f>
        <v>100</v>
      </c>
      <c r="T21" s="7">
        <f>AVERAGE(T6:T20)/T1*100</f>
        <v>100</v>
      </c>
      <c r="U21" s="7">
        <f>AVERAGE(U6:U20)/U1*100</f>
        <v>100</v>
      </c>
      <c r="V21" s="7">
        <f>AVERAGE(V6:V20)/V1*100</f>
        <v>83.333333333333343</v>
      </c>
      <c r="W21" s="7">
        <f>AVERAGE(W6:W20)/W1*100</f>
        <v>100</v>
      </c>
      <c r="X21" s="7">
        <f>AVERAGE(X6:X20)/X1*100</f>
        <v>85.714285714285708</v>
      </c>
      <c r="Y21" s="7"/>
      <c r="Z21" s="7"/>
      <c r="AA21" s="7"/>
      <c r="AB21" s="7"/>
      <c r="AC21" s="7"/>
      <c r="AD21" s="34">
        <f>AVERAGE(AD6:AD20)</f>
        <v>17.733333333333334</v>
      </c>
      <c r="AE21" s="34">
        <f>AVERAGE(AE6:AE20)</f>
        <v>3.3333333333333335</v>
      </c>
      <c r="AF21" s="34">
        <f>AVERAGE(AF6:AF20)</f>
        <v>50.666666666666664</v>
      </c>
      <c r="AH21" s="27"/>
      <c r="AI21" s="27"/>
      <c r="AJ21" s="27"/>
    </row>
    <row r="22" spans="1:37" s="27" customFormat="1" x14ac:dyDescent="0.3">
      <c r="C22" s="35"/>
      <c r="D22" s="35"/>
      <c r="AD22" s="36"/>
      <c r="AE22" s="35"/>
      <c r="AH22"/>
      <c r="AI22"/>
      <c r="AJ22"/>
    </row>
    <row r="23" spans="1:37" ht="322.5" customHeight="1" x14ac:dyDescent="0.3">
      <c r="E23" s="70" t="str">
        <f>'2'!B3</f>
        <v>1.1. 1.1. Освоение Земли человеком. Мировой океан и его части.
Географическое положение и природа материков Земли 
Умения определять понятия, создавать обобщения, устанавливать аналогии. 
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v>
      </c>
      <c r="F23" s="70" t="str">
        <f>'2'!B4</f>
        <v>1.2. 1.2. 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v>
      </c>
      <c r="G23" s="70" t="str">
        <f>'2'!B5</f>
        <v>1.3. 1.3. Умения устанавливать причинно-следственные связи, строить логическое рассуждение. Смысловое чтение. 
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
Первичные компетенции использования территориального подхода как основы географического мышления, владение понятийным аппаратом географии. 
Умения ориентироваться в источниках географической информации, выявлять взаимодополняющую географическую информацию. 
Умения различать изученные географические объекты, описывать по карте положение и взаиморасположение географических объектов</v>
      </c>
      <c r="H23" s="70" t="str">
        <f>'2'!B6</f>
        <v>2.1. 2.1. Литосфера и рельеф Земли. Географическое положение и природа материков Земли 
Умения создавать, применять и преобразовывать знаки и символы, модели и схемы для решения учебных задач. 
Умения: ориентироваться в источниках географической информации; 
определять и сравнивать качественные и количественные показатели, характеризующие географические объекты, их положение в пространстве.</v>
      </c>
      <c r="I23" s="70" t="str">
        <f>'2'!B7</f>
        <v>2.2. 2.2. Литосфера и рельеф Земли. Географическое положение и природа материков Земли 
Умения создавать, применять и преобразовывать знаки и символы, модели и схемы для решения учебных задач. 
Умения: ориентироваться в источниках географической информации; 
определять и сравнивать качественные и количественные показатели, характеризующие географические объекты, их положение в пространстве.</v>
      </c>
      <c r="J23" s="70" t="str">
        <f>'2'!B8</f>
        <v>2.3. 2.3. Умения использовать источники географической информации для решения различных задач: выявление географических зависимостей и 
закономерностей; расчет количественных показателей, характеризующих географические объекты; сопоставление географической информации. 
Умения различать изученные географические объекты, сравнивать географические объекты на основе известных характерных свойств.
Способность использовать знания о географических законах и закономерностях</v>
      </c>
      <c r="K23" s="70" t="str">
        <f>'2'!B9</f>
        <v xml:space="preserve">3.1. 3.1. Атмосфера и климаты Земли. Географическая оболочка. 
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
логическое рассуждение. </v>
      </c>
      <c r="L23" s="70" t="str">
        <f>'2'!B10</f>
        <v xml:space="preserve">3.2. 3.2. Атмосфера и климаты Земли. Географическая оболочка. </v>
      </c>
      <c r="M23" s="70" t="str">
        <f>'2'!B11</f>
        <v xml:space="preserve">3.3. 3.3.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
выявлять взаимодополняющую географическую информацию, представленную в одном или нескольких источниках. 
Умение использовать источники географической информации для решения различных задач. </v>
      </c>
      <c r="N23" s="70" t="str">
        <f>'2'!B12</f>
        <v xml:space="preserve">4.1. 4.1. Главные закономерности природы Земли 
Умения устанавливать причинно-следственные связи, строить логическое рассуждение, умозаключение и делать выводы. 
Умения создавать, применять и преобразовывать модели и схемы для решения учебных задач. 
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
Умение использовать источники географической информации для решения различных задач. </v>
      </c>
      <c r="O23" s="70" t="str">
        <f>'2'!B13</f>
        <v xml:space="preserve">4.2. 4.2. Главные закономерности природы Земли 
Умения устанавливать причинно-следственные связи, строить логическое рассуждение, умозаключение и делать выводы. 
Умения создавать, применять и преобразовывать модели и схемы для решения учебных задач. 
Умения ориентироваться в источниках географической информации: находить и извлекать необходимую информацию; определять и сравнивать показатели, характеризующие географические объекты, процессы и явления, их положение в пространстве. 
Умение использовать источники географической информации для решения различных задач. </v>
      </c>
      <c r="P23" s="70" t="str">
        <f>'2'!B14</f>
        <v xml:space="preserve">5.1. 5.1. 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 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
классификацию. 
Умение различать географические процессы и явления, определяющие особенности природы и населения материков и океанов </v>
      </c>
      <c r="Q23" s="70" t="str">
        <f>'2'!B15</f>
        <v xml:space="preserve">5.2. 5.2. Географическое положение и природа материков Земли 
Умения определять понятия, создавать обобщения, устанавливать аналогии, классифицировать. 
Умения устанавливать причинно-следственные связи, строить логическое рассуждение. 
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 и проводить их простейшую 
классификацию. 
Умение различать географические процессы и явления, определяющие особенности природы и населения материков и океанов </v>
      </c>
      <c r="R23" s="70" t="str">
        <f>'2'!B16</f>
        <v xml:space="preserve">6.1. 6.1. Главные закономерности природы Земли. Население материков Земли Умения устанавливать причинно-следственные связи, строить логическое рассуждение.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мышления; 
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закономерностей. </v>
      </c>
      <c r="S23" s="70" t="str">
        <f>'2'!B17</f>
        <v xml:space="preserve">6.2. 6.2. Главные закономерности природы Земли. Население материков Земли Умения устанавливать причинно-следственные связи, строить логическое рассуждение.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мышления; 
умения находить и распознавать ответы на вопросы, возникающие в ситуациях повседневного характера, узнавать в них проявление тех или иных географических процессов или закономерностей. </v>
      </c>
      <c r="T23" s="70" t="str">
        <f>'2'!B18</f>
        <v xml:space="preserve">6.3. 6.3. Умение использовать источники географической информации для решения различных задач. 
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свойств, условий протекания и различий </v>
      </c>
      <c r="U23" s="70" t="str">
        <f>'2'!B19</f>
        <v>7.1. 7.1. Население материков Земли 
Умение устанавливать причинно-следственные связи, строить логическое рассуждение, умозаключение и делать выводы. 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v>
      </c>
      <c r="V23" s="70" t="str">
        <f>'2'!B20</f>
        <v>7.2. 7.2. Население материков Земли 
Умение устанавливать причинно-следственные связи, строить логическое рассуждение, умозаключение и делать выводы. 
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
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</v>
      </c>
      <c r="W23" s="70" t="str">
        <f>'2'!B21</f>
        <v xml:space="preserve">8.1. 8.1. Географическое положение и природа материков Земли. 
Население материков Земли 
Умения создавать, применять и преобразовывать знаки и символы, модели и схемы для решения учебных и познавательных задач. 
Умение осознанно использовать речевые средства в соответствии с задачей коммуникации для выражения своих мыслей, владение письменной речью.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мышления, владение понятийным аппаратом географии. </v>
      </c>
      <c r="X23" s="70" t="str">
        <f>'2'!B22</f>
        <v xml:space="preserve">8.2. 8.2. Географическое положение и природа материков Земли. 
Население материков Земли 
Умения создавать, применять и преобразовывать знаки и символы, модели и схемы для решения учебных и познавательных задач. 
Умение осознанно использовать речевые средства в соответствии с задачей коммуникации для выражения своих мыслей, владение письменной речью. 
Умение применять географическое мышление в познавательной, коммуникативной и социальной практике. 
Первичные компетенции использования территориального подхода как основы географического мышления, владение понятийным аппаратом географии. </v>
      </c>
      <c r="Y23" s="70" t="e">
        <f>'2'!#REF!</f>
        <v>#REF!</v>
      </c>
      <c r="Z23" s="70" t="e">
        <f>'2'!#REF!</f>
        <v>#REF!</v>
      </c>
      <c r="AA23" s="70" t="e">
        <f>'2'!#REF!</f>
        <v>#REF!</v>
      </c>
      <c r="AB23" s="70" t="e">
        <f>'2'!#REF!</f>
        <v>#REF!</v>
      </c>
      <c r="AC23" s="70" t="e">
        <f>'2'!#REF!</f>
        <v>#REF!</v>
      </c>
    </row>
    <row r="30" spans="1:37" x14ac:dyDescent="0.3">
      <c r="C30"/>
      <c r="D30"/>
    </row>
    <row r="31" spans="1:37" x14ac:dyDescent="0.3">
      <c r="C31"/>
      <c r="D31"/>
    </row>
    <row r="32" spans="1:37" x14ac:dyDescent="0.3">
      <c r="C32"/>
      <c r="D32"/>
    </row>
    <row r="33" spans="3:4" x14ac:dyDescent="0.3">
      <c r="C33"/>
      <c r="D33"/>
    </row>
    <row r="35" spans="3:4" x14ac:dyDescent="0.3">
      <c r="C35"/>
      <c r="D35"/>
    </row>
    <row r="36" spans="3:4" x14ac:dyDescent="0.3">
      <c r="C36"/>
      <c r="D36"/>
    </row>
    <row r="38" spans="3:4" x14ac:dyDescent="0.3">
      <c r="C38"/>
      <c r="D38"/>
    </row>
    <row r="39" spans="3:4" x14ac:dyDescent="0.3">
      <c r="C39"/>
      <c r="D39"/>
    </row>
    <row r="40" spans="3:4" x14ac:dyDescent="0.3">
      <c r="C40"/>
      <c r="D40"/>
    </row>
  </sheetData>
  <mergeCells count="21">
    <mergeCell ref="AH19:AI19"/>
    <mergeCell ref="AH20:AI20"/>
    <mergeCell ref="AH12:AI12"/>
    <mergeCell ref="BB1:BC1"/>
    <mergeCell ref="BB2:BC2"/>
    <mergeCell ref="BB3:BC3"/>
    <mergeCell ref="BB4:BC4"/>
    <mergeCell ref="BB5:BC5"/>
    <mergeCell ref="AH13:AI13"/>
    <mergeCell ref="AH14:AI14"/>
    <mergeCell ref="AH15:AI15"/>
    <mergeCell ref="AH16:AI16"/>
    <mergeCell ref="AH17:AI17"/>
    <mergeCell ref="AE3:AE5"/>
    <mergeCell ref="AF3:AF5"/>
    <mergeCell ref="A3:A5"/>
    <mergeCell ref="B3:B5"/>
    <mergeCell ref="C3:C5"/>
    <mergeCell ref="D3:D5"/>
    <mergeCell ref="E3:AC3"/>
    <mergeCell ref="AD3:AD5"/>
  </mergeCells>
  <conditionalFormatting sqref="AE6:AE20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1:AC21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D10" sqref="D10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95" t="s">
        <v>2</v>
      </c>
      <c r="B1" s="97" t="s">
        <v>19</v>
      </c>
      <c r="C1" s="99" t="s">
        <v>20</v>
      </c>
      <c r="D1" s="101" t="s">
        <v>42</v>
      </c>
      <c r="E1" s="102"/>
      <c r="F1" s="102"/>
      <c r="G1" s="102"/>
      <c r="H1" s="102"/>
      <c r="I1" s="102"/>
      <c r="J1" s="102"/>
      <c r="K1" s="102"/>
      <c r="L1" s="103"/>
      <c r="M1" s="16"/>
    </row>
    <row r="2" spans="1:13" s="17" customFormat="1" ht="106.5" customHeight="1" x14ac:dyDescent="0.3">
      <c r="A2" s="96"/>
      <c r="B2" s="98"/>
      <c r="C2" s="100"/>
      <c r="D2" s="52" t="s">
        <v>21</v>
      </c>
      <c r="E2" s="52" t="s">
        <v>22</v>
      </c>
      <c r="F2" s="52" t="s">
        <v>23</v>
      </c>
      <c r="G2" s="52" t="s">
        <v>24</v>
      </c>
      <c r="H2" s="53" t="s">
        <v>29</v>
      </c>
      <c r="I2" s="53" t="s">
        <v>30</v>
      </c>
      <c r="J2" s="58" t="s">
        <v>26</v>
      </c>
      <c r="K2" s="58" t="s">
        <v>25</v>
      </c>
      <c r="L2" s="58" t="s">
        <v>32</v>
      </c>
      <c r="M2" s="18"/>
    </row>
    <row r="3" spans="1:13" s="17" customFormat="1" ht="13.8" x14ac:dyDescent="0.3">
      <c r="A3" s="19" t="s">
        <v>94</v>
      </c>
      <c r="B3" s="20" t="s">
        <v>95</v>
      </c>
      <c r="C3" s="21">
        <v>15</v>
      </c>
      <c r="D3" s="54">
        <f>'8Б'!AI10</f>
        <v>0</v>
      </c>
      <c r="E3" s="54">
        <f>'8Б'!AI9</f>
        <v>5</v>
      </c>
      <c r="F3" s="54">
        <f>'8Б'!AI8</f>
        <v>10</v>
      </c>
      <c r="G3" s="54">
        <f>'8Б'!AI7</f>
        <v>0</v>
      </c>
      <c r="H3" s="55">
        <f>'8Б'!AJ13</f>
        <v>78.94736842105263</v>
      </c>
      <c r="I3" s="55">
        <f>'8Б'!AJ14</f>
        <v>26.315789473684209</v>
      </c>
      <c r="J3" s="59">
        <f>'8Б'!AJ15</f>
        <v>17.733333333333334</v>
      </c>
      <c r="K3" s="59">
        <f>'8Б'!AJ16</f>
        <v>3.3333333333333335</v>
      </c>
      <c r="L3" s="59">
        <f>'8Б'!AJ17</f>
        <v>50.666666666666664</v>
      </c>
      <c r="M3" s="22"/>
    </row>
    <row r="4" spans="1:13" s="17" customFormat="1" ht="13.8" x14ac:dyDescent="0.3">
      <c r="A4" s="24" t="s">
        <v>55</v>
      </c>
      <c r="B4" s="25" t="s">
        <v>27</v>
      </c>
      <c r="C4" s="23">
        <f>SUM(C3:C3)</f>
        <v>15</v>
      </c>
      <c r="D4" s="56">
        <f>SUM(D3:D3)</f>
        <v>0</v>
      </c>
      <c r="E4" s="56">
        <f>SUM(E3:E3)</f>
        <v>5</v>
      </c>
      <c r="F4" s="56">
        <f>SUM(F3:F3)</f>
        <v>10</v>
      </c>
      <c r="G4" s="56">
        <f>SUM(G3:G3)</f>
        <v>0</v>
      </c>
      <c r="H4" s="57">
        <f>'1'!AF36</f>
        <v>78.94736842105263</v>
      </c>
      <c r="I4" s="57">
        <f>'1'!AF37</f>
        <v>26.315789473684209</v>
      </c>
      <c r="J4" s="60">
        <f>'1'!AF38</f>
        <v>18.333333333333332</v>
      </c>
      <c r="K4" s="60">
        <f>'1'!AF39</f>
        <v>3.3333333333333335</v>
      </c>
      <c r="L4" s="60">
        <f>'1'!AF40</f>
        <v>52.38095238095238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8Б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2023-01-22T09:17:12Z</dcterms:modified>
</cp:coreProperties>
</file>