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5"/>
  </bookViews>
  <sheets>
    <sheet name="1" sheetId="4" r:id="rId1"/>
    <sheet name="2" sheetId="5" r:id="rId2"/>
    <sheet name="уровни" sheetId="13" r:id="rId3"/>
    <sheet name="Аношина Н.Н." sheetId="11" r:id="rId4"/>
    <sheet name="Ленченко Н.Д.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'1'!$E$3:$P$34</definedName>
    <definedName name="_xlnm.Print_Area" localSheetId="0">'1'!$A$2:$P$52</definedName>
  </definedNames>
  <calcPr calcId="145621"/>
</workbook>
</file>

<file path=xl/calcChain.xml><?xml version="1.0" encoding="utf-8"?>
<calcChain xmlns="http://schemas.openxmlformats.org/spreadsheetml/2006/main">
  <c r="O23" i="18" l="1"/>
  <c r="N23" i="18"/>
  <c r="M23" i="18"/>
  <c r="L23" i="18"/>
  <c r="K23" i="18"/>
  <c r="J23" i="18"/>
  <c r="I23" i="18"/>
  <c r="H23" i="18"/>
  <c r="U5" i="18" s="1"/>
  <c r="G23" i="18"/>
  <c r="F23" i="18"/>
  <c r="O17" i="11"/>
  <c r="N17" i="11"/>
  <c r="M17" i="11"/>
  <c r="L17" i="11"/>
  <c r="K17" i="11"/>
  <c r="J17" i="11"/>
  <c r="I17" i="11"/>
  <c r="H17" i="11"/>
  <c r="G17" i="11"/>
  <c r="F17" i="11"/>
  <c r="C4" i="6"/>
  <c r="M26" i="18"/>
  <c r="L26" i="18"/>
  <c r="K26" i="18"/>
  <c r="J26" i="18"/>
  <c r="I26" i="18"/>
  <c r="H26" i="18"/>
  <c r="G26" i="18"/>
  <c r="F26" i="18"/>
  <c r="E26" i="18"/>
  <c r="T16" i="18"/>
  <c r="K4" i="6" s="1"/>
  <c r="S10" i="18"/>
  <c r="T10" i="18" s="1"/>
  <c r="S9" i="18"/>
  <c r="E4" i="6" s="1"/>
  <c r="S8" i="18"/>
  <c r="F4" i="6" s="1"/>
  <c r="S7" i="18"/>
  <c r="T7" i="18" s="1"/>
  <c r="Y5" i="18"/>
  <c r="T5" i="18"/>
  <c r="Z4" i="18"/>
  <c r="Y4" i="18"/>
  <c r="S4" i="18"/>
  <c r="X2" i="18"/>
  <c r="S7" i="11"/>
  <c r="O43" i="4"/>
  <c r="P43" i="4" s="1"/>
  <c r="T8" i="18" l="1"/>
  <c r="T9" i="18"/>
  <c r="D4" i="6"/>
  <c r="W3" i="18"/>
  <c r="T13" i="18"/>
  <c r="G4" i="6"/>
  <c r="X3" i="18"/>
  <c r="I9" i="5"/>
  <c r="I8" i="5"/>
  <c r="I5" i="5"/>
  <c r="I4" i="5"/>
  <c r="I6" i="5"/>
  <c r="T14" i="18"/>
  <c r="I4" i="6" s="1"/>
  <c r="M26" i="11"/>
  <c r="L26" i="11"/>
  <c r="K26" i="11"/>
  <c r="J26" i="11"/>
  <c r="I26" i="11"/>
  <c r="H26" i="11"/>
  <c r="G26" i="11"/>
  <c r="F26" i="11"/>
  <c r="E26" i="11"/>
  <c r="I11" i="5" l="1"/>
  <c r="Y3" i="18"/>
  <c r="I10" i="5"/>
  <c r="V3" i="18"/>
  <c r="I7" i="5"/>
  <c r="C3" i="6"/>
  <c r="T16" i="11"/>
  <c r="K3" i="6" s="1"/>
  <c r="T15" i="11"/>
  <c r="J3" i="6" s="1"/>
  <c r="S10" i="11"/>
  <c r="T10" i="11" s="1"/>
  <c r="S9" i="11"/>
  <c r="S8" i="11"/>
  <c r="F3" i="6" s="1"/>
  <c r="T7" i="11"/>
  <c r="Z5" i="11"/>
  <c r="Y5" i="11"/>
  <c r="U5" i="11"/>
  <c r="T5" i="11"/>
  <c r="S5" i="11"/>
  <c r="Z4" i="11"/>
  <c r="Y4" i="11"/>
  <c r="T4" i="11"/>
  <c r="S4" i="11"/>
  <c r="H11" i="5"/>
  <c r="H10" i="5"/>
  <c r="H9" i="5"/>
  <c r="H8" i="5"/>
  <c r="H7" i="5"/>
  <c r="H6" i="5"/>
  <c r="H5" i="5"/>
  <c r="H4" i="5"/>
  <c r="O34" i="4"/>
  <c r="N34" i="4"/>
  <c r="T3" i="11" l="1"/>
  <c r="X3" i="11"/>
  <c r="U3" i="11"/>
  <c r="Y3" i="11"/>
  <c r="V3" i="11"/>
  <c r="Z3" i="11"/>
  <c r="T14" i="11"/>
  <c r="I3" i="6" s="1"/>
  <c r="S3" i="11"/>
  <c r="W3" i="11"/>
  <c r="T13" i="11"/>
  <c r="D3" i="6"/>
  <c r="E3" i="6"/>
  <c r="G3" i="6"/>
  <c r="T8" i="11"/>
  <c r="T9" i="11"/>
  <c r="P52" i="4"/>
  <c r="K5" i="6" s="1"/>
  <c r="P51" i="4"/>
  <c r="J5" i="6" s="1"/>
  <c r="O46" i="4"/>
  <c r="P46" i="4" s="1"/>
  <c r="O45" i="4"/>
  <c r="O44" i="4"/>
  <c r="P44" i="4" s="1"/>
  <c r="H3" i="6" l="1"/>
  <c r="H4" i="6"/>
  <c r="U24" i="11"/>
  <c r="T12" i="11"/>
  <c r="P50" i="4"/>
  <c r="I5" i="6" s="1"/>
  <c r="C5" i="6"/>
  <c r="P45" i="4"/>
  <c r="P49" i="4"/>
  <c r="H5" i="6" s="1"/>
  <c r="G5" i="6"/>
  <c r="F5" i="6"/>
  <c r="D5" i="6"/>
  <c r="E5" i="6"/>
  <c r="U21" i="18" l="1"/>
  <c r="U20" i="11"/>
  <c r="F34" i="4"/>
  <c r="G34" i="4"/>
  <c r="H34" i="4"/>
  <c r="I34" i="4"/>
  <c r="J34" i="4"/>
  <c r="K34" i="4"/>
  <c r="L34" i="4"/>
  <c r="M34" i="4"/>
  <c r="U22" i="18" l="1"/>
  <c r="U23" i="18"/>
  <c r="U21" i="11"/>
  <c r="P48" i="4" l="1"/>
  <c r="U23" i="11"/>
  <c r="U22" i="11"/>
  <c r="K53" i="4"/>
  <c r="K49" i="4"/>
  <c r="K50" i="4" l="1"/>
  <c r="K51" i="4" l="1"/>
  <c r="K52" i="4"/>
  <c r="T15" i="18" l="1"/>
  <c r="J4" i="6" s="1"/>
  <c r="E34" i="4"/>
  <c r="P1" i="4"/>
  <c r="R3" i="18"/>
  <c r="I3" i="5"/>
  <c r="P1" i="11"/>
  <c r="R2" i="18"/>
  <c r="T12" i="18"/>
  <c r="R4" i="18"/>
  <c r="E23" i="18"/>
  <c r="R5" i="18"/>
  <c r="R3" i="11"/>
  <c r="R2" i="11"/>
  <c r="H3" i="5"/>
  <c r="T20" i="18"/>
  <c r="U20" i="18"/>
  <c r="R5" i="11"/>
  <c r="E1" i="11"/>
  <c r="E17" i="11"/>
  <c r="R4" i="11"/>
  <c r="E1" i="4"/>
  <c r="E1" i="18"/>
  <c r="P1" i="18"/>
  <c r="P24" i="18"/>
  <c r="T24" i="18"/>
  <c r="U24" i="18"/>
</calcChain>
</file>

<file path=xl/sharedStrings.xml><?xml version="1.0" encoding="utf-8"?>
<sst xmlns="http://schemas.openxmlformats.org/spreadsheetml/2006/main" count="264" uniqueCount="131">
  <si>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</si>
  <si>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</si>
  <si>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</si>
  <si>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</si>
  <si>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</si>
  <si>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</si>
  <si>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</si>
  <si>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</si>
  <si>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</si>
  <si>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</si>
  <si>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</si>
  <si>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</si>
  <si>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</si>
  <si>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</si>
  <si>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</si>
  <si>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</si>
  <si>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</si>
  <si>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</si>
  <si>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</si>
  <si>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</si>
  <si>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</si>
  <si>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</si>
  <si>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</si>
  <si>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</si>
  <si>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</si>
  <si>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</si>
  <si>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</si>
  <si>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</si>
  <si>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</si>
  <si>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</si>
  <si>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</si>
  <si>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</si>
  <si>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</si>
  <si>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</si>
  <si>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</si>
  <si>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</si>
  <si>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</si>
  <si>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</si>
  <si>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</si>
  <si>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</si>
  <si>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</si>
  <si>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</si>
  <si>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</si>
  <si>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</si>
  <si>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</si>
  <si>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</si>
  <si>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</si>
  <si>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</si>
  <si>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</si>
  <si>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</si>
  <si>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</si>
  <si>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</si>
  <si>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</si>
  <si>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</si>
  <si>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</si>
  <si>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Ашихмин Илья</t>
  </si>
  <si>
    <t>8 А</t>
  </si>
  <si>
    <t>Елисеев Артём</t>
  </si>
  <si>
    <t>Ермаков Андрей</t>
  </si>
  <si>
    <t>Камамедова Диана</t>
  </si>
  <si>
    <t>Краснов Дмитрий</t>
  </si>
  <si>
    <t>Крикунова Лиана</t>
  </si>
  <si>
    <t>Мельников Денис</t>
  </si>
  <si>
    <t>Сурков Максим</t>
  </si>
  <si>
    <t>Тумайкина Анастасия</t>
  </si>
  <si>
    <t>Фёдоров Станислав</t>
  </si>
  <si>
    <t>Фёдорова Марианна</t>
  </si>
  <si>
    <t>Хасанов Салават</t>
  </si>
  <si>
    <t>Чернышев Станислав</t>
  </si>
  <si>
    <t>Ямсков Евгений</t>
  </si>
  <si>
    <t>Мирзоев Иброхим</t>
  </si>
  <si>
    <t>Х</t>
  </si>
  <si>
    <t>Овсянников Егор</t>
  </si>
  <si>
    <t>Атаджанова Луиза</t>
  </si>
  <si>
    <t>8 Б</t>
  </si>
  <si>
    <t>Брикатнин Кирилл</t>
  </si>
  <si>
    <t>Доронина Лола</t>
  </si>
  <si>
    <t>Кузынцева Василиса</t>
  </si>
  <si>
    <t>Мирскова Полина</t>
  </si>
  <si>
    <t>Никулина Карина</t>
  </si>
  <si>
    <t>Присягина Анастасия</t>
  </si>
  <si>
    <t>Рожков Егор</t>
  </si>
  <si>
    <t>Синицкая Анастасия</t>
  </si>
  <si>
    <t>Сирота Максим</t>
  </si>
  <si>
    <t>Смоляков Роман</t>
  </si>
  <si>
    <t>Волков Виталий</t>
  </si>
  <si>
    <t>1. 1. Аудирование с пониманием запрашиваемой информации в прослушанном тексте.</t>
  </si>
  <si>
    <t>2. 2. Осмысленное чтение текста вслух</t>
  </si>
  <si>
    <t>3K1. 3K1. Говорение: монологическое высказывание на основе плана и визуальной информации.</t>
  </si>
  <si>
    <t>3K2. 3K2. Говорение: монологическое высказывание на основе плана и визуальной информации.</t>
  </si>
  <si>
    <t>3K3. 3K3. Говорение: монологическое высказывание на основе плана и визуальной информации.</t>
  </si>
  <si>
    <t>3K4. 3K4. Говорение: монологическое высказывание на основе плана и визуальной информации.</t>
  </si>
  <si>
    <t>4. 4. Чтение с пониманием основного содержания прочитанного текста.</t>
  </si>
  <si>
    <t>5. 5. Навыки оперирования языковыми средствами в коммуникативнозначимом контексте: грамматические формы.</t>
  </si>
  <si>
    <t>6. 6. Навыки оперирования языковыми средствами в коммуникативнозначимом контексте: лексические единицы.</t>
  </si>
  <si>
    <t>Мельников</t>
  </si>
  <si>
    <t>Сурков</t>
  </si>
  <si>
    <t xml:space="preserve">Тумайкина </t>
  </si>
  <si>
    <t>Фёдоров</t>
  </si>
  <si>
    <t>Хасанов</t>
  </si>
  <si>
    <t>Чернышев</t>
  </si>
  <si>
    <t>Ямсков</t>
  </si>
  <si>
    <t>Атаджанова</t>
  </si>
  <si>
    <t>Доронина</t>
  </si>
  <si>
    <t>Мирскова</t>
  </si>
  <si>
    <t>Рожков</t>
  </si>
  <si>
    <t>Ашихмин</t>
  </si>
  <si>
    <t>Елисеев</t>
  </si>
  <si>
    <t>Ермаков</t>
  </si>
  <si>
    <t>Камамедова</t>
  </si>
  <si>
    <t>Краснов</t>
  </si>
  <si>
    <t>Фёдорова</t>
  </si>
  <si>
    <t>Мирзоев</t>
  </si>
  <si>
    <t>Овсянников</t>
  </si>
  <si>
    <t>Брикатнин</t>
  </si>
  <si>
    <t>Кузынцева</t>
  </si>
  <si>
    <t>Никулина</t>
  </si>
  <si>
    <t>Синицкая</t>
  </si>
  <si>
    <t>Сирота</t>
  </si>
  <si>
    <t>Смоляков</t>
  </si>
  <si>
    <t>Волков</t>
  </si>
  <si>
    <t>Присягина</t>
  </si>
  <si>
    <t>Крикунова</t>
  </si>
  <si>
    <t>8 А, Б (1 гр)</t>
  </si>
  <si>
    <t>8 А, Б (2 гр)</t>
  </si>
  <si>
    <t>Аношина Н.Н.</t>
  </si>
  <si>
    <t>Ленченко Н.Д.</t>
  </si>
  <si>
    <t>43.3</t>
  </si>
  <si>
    <t>60.7</t>
  </si>
  <si>
    <t>39.9</t>
  </si>
  <si>
    <t>66.9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</si>
</sst>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'1'!$E$49:$I$53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'1'!$K$49:$K$53</c:f>
              <c:numCache>
                <c:formatCode>0.0</c:formatCode>
                <c:ptCount val="5"/>
                <c:pt idx="0">
                  <c:v>3.5714285714285712</c:v>
                </c:pt>
                <c:pt idx="1">
                  <c:v>21.428571428571427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'Аношина Н.Н.'!$R$20:$S$24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'Аношина Н.Н.'!$U$20:$U$24</c:f>
              <c:numCache>
                <c:formatCode>0.0</c:formatCode>
                <c:ptCount val="5"/>
                <c:pt idx="0">
                  <c:v>9.0909090909090917</c:v>
                </c:pt>
                <c:pt idx="1">
                  <c:v>27.27272727272727</c:v>
                </c:pt>
                <c:pt idx="2">
                  <c:v>63.636363636363633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'Ленченко Н.Д.'!$R$20:$S$24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'Ленченко Н.Д.'!$U$20:$U$24</c:f>
              <c:numCache>
                <c:formatCode>0.0</c:formatCode>
                <c:ptCount val="5"/>
                <c:pt idx="0">
                  <c:v>0</c:v>
                </c:pt>
                <c:pt idx="1">
                  <c:v>17.647058823529413</c:v>
                </c:pt>
                <c:pt idx="2">
                  <c:v>82.35294117647058</c:v>
                </c:pt>
                <c:pt idx="3">
                  <c:v>0</c:v>
                </c:pt>
                <c:pt idx="4">
                  <c:v>76.470588235294116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8 А, Б (1 гр)</c:v>
                </c:pt>
                <c:pt idx="1">
                  <c:v>8 А, Б (2 гр)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8 А, Б (1 гр)</c:v>
                </c:pt>
                <c:pt idx="1">
                  <c:v>8 А, Б (2 гр)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36.363636363636367</c:v>
                </c:pt>
                <c:pt idx="1">
                  <c:v>17.647058823529413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36512"/>
        <c:axId val="89142400"/>
        <c:axId val="0"/>
      </c:bar3DChart>
      <c:catAx>
        <c:axId val="89136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142400"/>
        <c:crosses val="autoZero"/>
        <c:auto val="1"/>
        <c:lblAlgn val="ctr"/>
        <c:lblOffset val="100"/>
        <c:noMultiLvlLbl val="0"/>
      </c:catAx>
      <c:valAx>
        <c:axId val="891424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136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8 А, Б (1 гр)</c:v>
                </c:pt>
                <c:pt idx="1">
                  <c:v>8 А, Б (2 гр)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57</c:v>
                </c:pt>
                <c:pt idx="1">
                  <c:v>50.3</c:v>
                </c:pt>
                <c:pt idx="2">
                  <c:v>53.7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84128"/>
        <c:axId val="89185664"/>
        <c:axId val="0"/>
      </c:bar3DChart>
      <c:catAx>
        <c:axId val="8918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185664"/>
        <c:crosses val="autoZero"/>
        <c:auto val="1"/>
        <c:lblAlgn val="ctr"/>
        <c:lblOffset val="100"/>
        <c:noMultiLvlLbl val="0"/>
      </c:catAx>
      <c:valAx>
        <c:axId val="891856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184128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'1'!$E$4:$M$4</c:f>
              <c:numCache>
                <c:formatCode>General</c:formatCode>
                <c:ptCount val="9"/>
              </c:numCache>
            </c:numRef>
          </c:cat>
          <c:val>
            <c:numRef>
              <c:f>'2'!$D$3:$D$27</c:f>
              <c:numCache>
                <c:formatCode>0.0</c:formatCode>
                <c:ptCount val="25"/>
                <c:pt idx="0">
                  <c:v>57.86</c:v>
                </c:pt>
                <c:pt idx="1">
                  <c:v>51.79</c:v>
                </c:pt>
                <c:pt idx="2">
                  <c:v>0</c:v>
                </c:pt>
                <c:pt idx="3">
                  <c:v>53.57</c:v>
                </c:pt>
                <c:pt idx="4">
                  <c:v>26.79</c:v>
                </c:pt>
                <c:pt idx="5">
                  <c:v>33.93</c:v>
                </c:pt>
                <c:pt idx="6">
                  <c:v>65</c:v>
                </c:pt>
                <c:pt idx="7">
                  <c:v>45.71</c:v>
                </c:pt>
                <c:pt idx="8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3008"/>
        <c:axId val="89257088"/>
      </c:lineChart>
      <c:catAx>
        <c:axId val="892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257088"/>
        <c:crosses val="autoZero"/>
        <c:auto val="1"/>
        <c:lblAlgn val="ctr"/>
        <c:lblOffset val="100"/>
        <c:noMultiLvlLbl val="0"/>
      </c:catAx>
      <c:valAx>
        <c:axId val="89257088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8924300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450272</xdr:colOff>
      <xdr:row>5</xdr:row>
      <xdr:rowOff>178376</xdr:rowOff>
    </xdr:from>
    <xdr:to>
      <xdr:col>31</xdr:col>
      <xdr:colOff>176893</xdr:colOff>
      <xdr:row>24</xdr:row>
      <xdr:rowOff>27214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450272</xdr:colOff>
      <xdr:row>5</xdr:row>
      <xdr:rowOff>178376</xdr:rowOff>
    </xdr:from>
    <xdr:to>
      <xdr:col>32</xdr:col>
      <xdr:colOff>449036</xdr:colOff>
      <xdr:row>24</xdr:row>
      <xdr:rowOff>122464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zoomScale="85" zoomScaleNormal="85" workbookViewId="0">
      <selection activeCell="U23" sqref="U23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13" width="4" customWidth="1"/>
    <col min="14" max="14" width="7.5546875" style="28" customWidth="1"/>
    <col min="15" max="15" width="8.6640625" style="3" bestFit="1" customWidth="1"/>
  </cols>
  <sheetData>
    <row r="1" spans="1:16" x14ac:dyDescent="0.3">
      <c r="D1" s="29" t="s">
        <v>35</v>
      </c>
      <c r="E1" s="4">
        <f ca="1">'1'!E1</f>
        <v>5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5</v>
      </c>
      <c r="L1" s="4">
        <v>5</v>
      </c>
      <c r="M1" s="4">
        <v>5</v>
      </c>
      <c r="P1" s="5">
        <f ca="1">SUM(E1:M1)</f>
        <v>5</v>
      </c>
    </row>
    <row r="3" spans="1:16" x14ac:dyDescent="0.3">
      <c r="A3" s="83" t="s">
        <v>0</v>
      </c>
      <c r="B3" s="83" t="s">
        <v>1</v>
      </c>
      <c r="C3" s="83" t="s">
        <v>3</v>
      </c>
      <c r="D3" s="83" t="s">
        <v>36</v>
      </c>
      <c r="E3" s="86" t="s">
        <v>6</v>
      </c>
      <c r="F3" s="87"/>
      <c r="G3" s="87"/>
      <c r="H3" s="87"/>
      <c r="I3" s="87"/>
      <c r="J3" s="87"/>
      <c r="K3" s="87"/>
      <c r="L3" s="87"/>
      <c r="M3" s="87"/>
      <c r="N3" s="88" t="s">
        <v>4</v>
      </c>
      <c r="O3" s="88" t="s">
        <v>5</v>
      </c>
      <c r="P3" s="83" t="s">
        <v>7</v>
      </c>
    </row>
    <row r="4" spans="1:16" x14ac:dyDescent="0.3">
      <c r="A4" s="84"/>
      <c r="B4" s="84"/>
      <c r="C4" s="84"/>
      <c r="D4" s="84"/>
      <c r="E4" s="4"/>
      <c r="F4" s="4"/>
      <c r="G4" s="4"/>
      <c r="H4" s="4"/>
      <c r="I4" s="4"/>
      <c r="J4" s="4"/>
      <c r="K4" s="4"/>
      <c r="L4" s="4"/>
      <c r="M4" s="4"/>
      <c r="N4" s="89"/>
      <c r="O4" s="89"/>
      <c r="P4" s="84"/>
    </row>
    <row r="5" spans="1:16" x14ac:dyDescent="0.3">
      <c r="A5" s="85"/>
      <c r="B5" s="85"/>
      <c r="C5" s="85"/>
      <c r="D5" s="8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90"/>
      <c r="O5" s="90"/>
      <c r="P5" s="85"/>
    </row>
    <row r="6" spans="1:16" x14ac:dyDescent="0.3">
      <c r="A6" s="1">
        <v>1</v>
      </c>
      <c r="B6" s="1" t="s">
        <v>55</v>
      </c>
      <c r="C6" s="2">
        <v>1</v>
      </c>
      <c r="D6" s="2" t="s">
        <v>56</v>
      </c>
      <c r="E6" s="1">
        <v>4</v>
      </c>
      <c r="F6" s="1">
        <v>1</v>
      </c>
      <c r="G6" s="1">
        <v>2</v>
      </c>
      <c r="H6" s="1">
        <v>2</v>
      </c>
      <c r="I6" s="1">
        <v>1</v>
      </c>
      <c r="J6" s="1">
        <v>1</v>
      </c>
      <c r="K6" s="1">
        <v>4</v>
      </c>
      <c r="L6" s="1">
        <v>3</v>
      </c>
      <c r="M6" s="1">
        <v>3</v>
      </c>
      <c r="N6" s="78">
        <v>21</v>
      </c>
      <c r="O6" s="2">
        <v>4</v>
      </c>
      <c r="P6" s="6">
        <v>70</v>
      </c>
    </row>
    <row r="7" spans="1:16" x14ac:dyDescent="0.3">
      <c r="A7" s="1">
        <v>2</v>
      </c>
      <c r="B7" s="1" t="s">
        <v>57</v>
      </c>
      <c r="C7" s="2">
        <v>2</v>
      </c>
      <c r="D7" s="2" t="s">
        <v>56</v>
      </c>
      <c r="E7" s="1">
        <v>3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3</v>
      </c>
      <c r="L7" s="1">
        <v>2</v>
      </c>
      <c r="M7" s="1">
        <v>2</v>
      </c>
      <c r="N7" s="78">
        <v>13</v>
      </c>
      <c r="O7" s="2">
        <v>3</v>
      </c>
      <c r="P7" s="6">
        <v>43.3</v>
      </c>
    </row>
    <row r="8" spans="1:16" x14ac:dyDescent="0.3">
      <c r="A8" s="1">
        <v>3</v>
      </c>
      <c r="B8" s="1" t="s">
        <v>58</v>
      </c>
      <c r="C8" s="2">
        <v>1</v>
      </c>
      <c r="D8" s="2" t="s">
        <v>56</v>
      </c>
      <c r="E8" s="1">
        <v>3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3</v>
      </c>
      <c r="L8" s="1">
        <v>2</v>
      </c>
      <c r="M8" s="1">
        <v>2</v>
      </c>
      <c r="N8" s="78">
        <v>13</v>
      </c>
      <c r="O8" s="2">
        <v>3</v>
      </c>
      <c r="P8" s="6">
        <v>43.3</v>
      </c>
    </row>
    <row r="9" spans="1:16" x14ac:dyDescent="0.3">
      <c r="A9" s="1">
        <v>4</v>
      </c>
      <c r="B9" s="1" t="s">
        <v>59</v>
      </c>
      <c r="C9" s="2">
        <v>2</v>
      </c>
      <c r="D9" s="2" t="s">
        <v>56</v>
      </c>
      <c r="E9" s="1">
        <v>2</v>
      </c>
      <c r="F9" s="1">
        <v>1</v>
      </c>
      <c r="G9" s="1">
        <v>2</v>
      </c>
      <c r="H9" s="1">
        <v>1</v>
      </c>
      <c r="I9" s="1">
        <v>1</v>
      </c>
      <c r="J9" s="1">
        <v>1</v>
      </c>
      <c r="K9" s="1">
        <v>3</v>
      </c>
      <c r="L9" s="1">
        <v>2</v>
      </c>
      <c r="M9" s="1">
        <v>1</v>
      </c>
      <c r="N9" s="78">
        <v>14</v>
      </c>
      <c r="O9" s="2">
        <v>3</v>
      </c>
      <c r="P9" s="6">
        <v>46.7</v>
      </c>
    </row>
    <row r="10" spans="1:16" x14ac:dyDescent="0.3">
      <c r="A10" s="1">
        <v>5</v>
      </c>
      <c r="B10" s="1" t="s">
        <v>60</v>
      </c>
      <c r="C10" s="2">
        <v>1</v>
      </c>
      <c r="D10" s="2" t="s">
        <v>56</v>
      </c>
      <c r="E10" s="1">
        <v>4</v>
      </c>
      <c r="F10" s="1">
        <v>1</v>
      </c>
      <c r="G10" s="1">
        <v>2</v>
      </c>
      <c r="H10" s="1">
        <v>1</v>
      </c>
      <c r="I10" s="1">
        <v>1</v>
      </c>
      <c r="J10" s="1">
        <v>1</v>
      </c>
      <c r="K10" s="1">
        <v>4</v>
      </c>
      <c r="L10" s="1">
        <v>3</v>
      </c>
      <c r="M10" s="1">
        <v>4</v>
      </c>
      <c r="N10" s="78">
        <v>21</v>
      </c>
      <c r="O10" s="2">
        <v>4</v>
      </c>
      <c r="P10" s="6">
        <v>70</v>
      </c>
    </row>
    <row r="11" spans="1:16" x14ac:dyDescent="0.3">
      <c r="A11" s="1">
        <v>6</v>
      </c>
      <c r="B11" s="1" t="s">
        <v>61</v>
      </c>
      <c r="C11" s="2">
        <v>2</v>
      </c>
      <c r="D11" s="2" t="s">
        <v>56</v>
      </c>
      <c r="E11" s="1">
        <v>2</v>
      </c>
      <c r="F11" s="1">
        <v>1</v>
      </c>
      <c r="G11" s="1">
        <v>2</v>
      </c>
      <c r="H11" s="1">
        <v>2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78">
        <v>14</v>
      </c>
      <c r="O11" s="2">
        <v>3</v>
      </c>
      <c r="P11" s="6">
        <v>46.7</v>
      </c>
    </row>
    <row r="12" spans="1:16" x14ac:dyDescent="0.3">
      <c r="A12" s="1">
        <v>7</v>
      </c>
      <c r="B12" s="1" t="s">
        <v>62</v>
      </c>
      <c r="C12" s="2">
        <v>1</v>
      </c>
      <c r="D12" s="2" t="s">
        <v>56</v>
      </c>
      <c r="E12" s="1">
        <v>3</v>
      </c>
      <c r="F12" s="1">
        <v>1</v>
      </c>
      <c r="G12" s="1">
        <v>1</v>
      </c>
      <c r="H12" s="1">
        <v>1</v>
      </c>
      <c r="I12" s="1">
        <v>0</v>
      </c>
      <c r="J12" s="1">
        <v>1</v>
      </c>
      <c r="K12" s="1">
        <v>3</v>
      </c>
      <c r="L12" s="1">
        <v>3</v>
      </c>
      <c r="M12" s="1">
        <v>2</v>
      </c>
      <c r="N12" s="78">
        <v>15</v>
      </c>
      <c r="O12" s="2">
        <v>3</v>
      </c>
      <c r="P12" s="6">
        <v>50</v>
      </c>
    </row>
    <row r="13" spans="1:16" x14ac:dyDescent="0.3">
      <c r="A13" s="1">
        <v>8</v>
      </c>
      <c r="B13" s="1" t="s">
        <v>63</v>
      </c>
      <c r="C13" s="2">
        <v>2</v>
      </c>
      <c r="D13" s="2" t="s">
        <v>56</v>
      </c>
      <c r="E13" s="1">
        <v>3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4</v>
      </c>
      <c r="L13" s="1">
        <v>5</v>
      </c>
      <c r="M13" s="1">
        <v>5</v>
      </c>
      <c r="N13" s="78">
        <v>27</v>
      </c>
      <c r="O13" s="2">
        <v>5</v>
      </c>
      <c r="P13" s="6">
        <v>90</v>
      </c>
    </row>
    <row r="14" spans="1:16" x14ac:dyDescent="0.3">
      <c r="A14" s="1">
        <v>9</v>
      </c>
      <c r="B14" s="1" t="s">
        <v>64</v>
      </c>
      <c r="C14" s="2">
        <v>1</v>
      </c>
      <c r="D14" s="2" t="s">
        <v>56</v>
      </c>
      <c r="E14" s="1">
        <v>3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1</v>
      </c>
      <c r="M14" s="1">
        <v>4</v>
      </c>
      <c r="N14" s="78">
        <v>13</v>
      </c>
      <c r="O14" s="2">
        <v>3</v>
      </c>
      <c r="P14" s="6">
        <v>43.3</v>
      </c>
    </row>
    <row r="15" spans="1:16" x14ac:dyDescent="0.3">
      <c r="A15" s="1">
        <v>10</v>
      </c>
      <c r="B15" s="1" t="s">
        <v>65</v>
      </c>
      <c r="C15" s="2">
        <v>2</v>
      </c>
      <c r="D15" s="2" t="s">
        <v>56</v>
      </c>
      <c r="E15" s="1">
        <v>3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2</v>
      </c>
      <c r="L15" s="1">
        <v>3</v>
      </c>
      <c r="M15" s="1">
        <v>2</v>
      </c>
      <c r="N15" s="78">
        <v>15</v>
      </c>
      <c r="O15" s="2">
        <v>3</v>
      </c>
      <c r="P15" s="6">
        <v>50</v>
      </c>
    </row>
    <row r="16" spans="1:16" x14ac:dyDescent="0.3">
      <c r="A16" s="1">
        <v>11</v>
      </c>
      <c r="B16" s="1" t="s">
        <v>66</v>
      </c>
      <c r="C16" s="2">
        <v>1</v>
      </c>
      <c r="D16" s="2" t="s">
        <v>56</v>
      </c>
      <c r="E16" s="1">
        <v>4</v>
      </c>
      <c r="F16" s="1">
        <v>1</v>
      </c>
      <c r="G16" s="1">
        <v>2</v>
      </c>
      <c r="H16" s="1">
        <v>1</v>
      </c>
      <c r="I16" s="1">
        <v>1</v>
      </c>
      <c r="J16" s="1">
        <v>1</v>
      </c>
      <c r="K16" s="1">
        <v>5</v>
      </c>
      <c r="L16" s="1">
        <v>2</v>
      </c>
      <c r="M16" s="1">
        <v>0</v>
      </c>
      <c r="N16" s="78">
        <v>17</v>
      </c>
      <c r="O16" s="2">
        <v>3</v>
      </c>
      <c r="P16" s="6">
        <v>56.7</v>
      </c>
    </row>
    <row r="17" spans="1:16" x14ac:dyDescent="0.3">
      <c r="A17" s="1">
        <v>12</v>
      </c>
      <c r="B17" s="1" t="s">
        <v>67</v>
      </c>
      <c r="C17" s="2">
        <v>2</v>
      </c>
      <c r="D17" s="2" t="s">
        <v>56</v>
      </c>
      <c r="E17" s="1">
        <v>3</v>
      </c>
      <c r="F17" s="1">
        <v>2</v>
      </c>
      <c r="G17" s="1">
        <v>2</v>
      </c>
      <c r="H17" s="1">
        <v>1</v>
      </c>
      <c r="I17" s="1">
        <v>1</v>
      </c>
      <c r="J17" s="1">
        <v>2</v>
      </c>
      <c r="K17" s="1">
        <v>4</v>
      </c>
      <c r="L17" s="1">
        <v>3</v>
      </c>
      <c r="M17" s="1">
        <v>3</v>
      </c>
      <c r="N17" s="78">
        <v>21</v>
      </c>
      <c r="O17" s="2">
        <v>4</v>
      </c>
      <c r="P17" s="6">
        <v>70</v>
      </c>
    </row>
    <row r="18" spans="1:16" x14ac:dyDescent="0.3">
      <c r="A18" s="1">
        <v>13</v>
      </c>
      <c r="B18" s="1" t="s">
        <v>68</v>
      </c>
      <c r="C18" s="2">
        <v>1</v>
      </c>
      <c r="D18" s="2" t="s">
        <v>56</v>
      </c>
      <c r="E18" s="1">
        <v>5</v>
      </c>
      <c r="F18" s="1">
        <v>2</v>
      </c>
      <c r="G18" s="1">
        <v>2</v>
      </c>
      <c r="H18" s="1">
        <v>2</v>
      </c>
      <c r="I18" s="1">
        <v>1</v>
      </c>
      <c r="J18" s="1">
        <v>1</v>
      </c>
      <c r="K18" s="1">
        <v>4</v>
      </c>
      <c r="L18" s="1">
        <v>2</v>
      </c>
      <c r="M18" s="1">
        <v>4</v>
      </c>
      <c r="N18" s="78">
        <v>23</v>
      </c>
      <c r="O18" s="2">
        <v>4</v>
      </c>
      <c r="P18" s="6">
        <v>76.7</v>
      </c>
    </row>
    <row r="19" spans="1:16" x14ac:dyDescent="0.3">
      <c r="A19" s="1">
        <v>14</v>
      </c>
      <c r="B19" s="1" t="s">
        <v>69</v>
      </c>
      <c r="C19" s="2">
        <v>2</v>
      </c>
      <c r="D19" s="2" t="s">
        <v>56</v>
      </c>
      <c r="E19" s="1">
        <v>3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3</v>
      </c>
      <c r="L19" s="1">
        <v>2</v>
      </c>
      <c r="M19" s="1">
        <v>2</v>
      </c>
      <c r="N19" s="78">
        <v>13</v>
      </c>
      <c r="O19" s="2">
        <v>3</v>
      </c>
      <c r="P19" s="6" t="s">
        <v>127</v>
      </c>
    </row>
    <row r="20" spans="1:16" x14ac:dyDescent="0.3">
      <c r="A20" s="1">
        <v>15</v>
      </c>
      <c r="B20" s="1" t="s">
        <v>70</v>
      </c>
      <c r="C20" s="2">
        <v>1</v>
      </c>
      <c r="D20" s="2" t="s">
        <v>56</v>
      </c>
      <c r="E20" s="1">
        <v>3</v>
      </c>
      <c r="F20" s="1" t="s">
        <v>71</v>
      </c>
      <c r="G20" s="1">
        <v>1</v>
      </c>
      <c r="H20" s="1">
        <v>1</v>
      </c>
      <c r="I20" s="1">
        <v>0</v>
      </c>
      <c r="J20" s="1">
        <v>0</v>
      </c>
      <c r="K20" s="1">
        <v>2</v>
      </c>
      <c r="L20" s="1">
        <v>3</v>
      </c>
      <c r="M20" s="1">
        <v>3</v>
      </c>
      <c r="N20" s="78">
        <v>13</v>
      </c>
      <c r="O20" s="2">
        <v>3</v>
      </c>
      <c r="P20" s="6">
        <v>43.3</v>
      </c>
    </row>
    <row r="21" spans="1:16" x14ac:dyDescent="0.3">
      <c r="A21" s="1">
        <v>16</v>
      </c>
      <c r="B21" s="1" t="s">
        <v>72</v>
      </c>
      <c r="C21" s="2">
        <v>2</v>
      </c>
      <c r="D21" s="2" t="s">
        <v>56</v>
      </c>
      <c r="E21" s="1">
        <v>2</v>
      </c>
      <c r="F21" s="1">
        <v>1</v>
      </c>
      <c r="G21" s="1">
        <v>1</v>
      </c>
      <c r="H21" s="1">
        <v>1</v>
      </c>
      <c r="I21" s="1">
        <v>0</v>
      </c>
      <c r="J21" s="1">
        <v>0</v>
      </c>
      <c r="K21" s="1">
        <v>3</v>
      </c>
      <c r="L21" s="1">
        <v>2</v>
      </c>
      <c r="M21" s="1">
        <v>3</v>
      </c>
      <c r="N21" s="78">
        <v>13</v>
      </c>
      <c r="O21" s="2">
        <v>3</v>
      </c>
      <c r="P21" s="6">
        <v>43.3</v>
      </c>
    </row>
    <row r="22" spans="1:16" x14ac:dyDescent="0.3">
      <c r="A22" s="1">
        <v>17</v>
      </c>
      <c r="B22" s="1" t="s">
        <v>73</v>
      </c>
      <c r="C22" s="2">
        <v>1</v>
      </c>
      <c r="D22" s="2" t="s">
        <v>74</v>
      </c>
      <c r="E22" s="1">
        <v>4</v>
      </c>
      <c r="F22" s="1">
        <v>2</v>
      </c>
      <c r="G22" s="1">
        <v>2</v>
      </c>
      <c r="H22" s="1">
        <v>2</v>
      </c>
      <c r="I22" s="1">
        <v>1</v>
      </c>
      <c r="J22" s="1">
        <v>1</v>
      </c>
      <c r="K22" s="1">
        <v>5</v>
      </c>
      <c r="L22" s="1">
        <v>2</v>
      </c>
      <c r="M22" s="1">
        <v>2</v>
      </c>
      <c r="N22" s="78">
        <v>21</v>
      </c>
      <c r="O22" s="2">
        <v>4</v>
      </c>
      <c r="P22" s="6">
        <v>70</v>
      </c>
    </row>
    <row r="23" spans="1:16" x14ac:dyDescent="0.3">
      <c r="A23" s="1">
        <v>18</v>
      </c>
      <c r="B23" s="1" t="s">
        <v>75</v>
      </c>
      <c r="C23" s="2">
        <v>2</v>
      </c>
      <c r="D23" s="2" t="s">
        <v>74</v>
      </c>
      <c r="E23" s="1">
        <v>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</v>
      </c>
      <c r="L23" s="1">
        <v>3</v>
      </c>
      <c r="M23" s="1">
        <v>3</v>
      </c>
      <c r="N23" s="78">
        <v>13</v>
      </c>
      <c r="O23" s="2">
        <v>3</v>
      </c>
      <c r="P23" s="6">
        <v>43.3</v>
      </c>
    </row>
    <row r="24" spans="1:16" x14ac:dyDescent="0.3">
      <c r="A24" s="1">
        <v>19</v>
      </c>
      <c r="B24" s="1" t="s">
        <v>76</v>
      </c>
      <c r="C24" s="2">
        <v>1</v>
      </c>
      <c r="D24" s="2" t="s">
        <v>74</v>
      </c>
      <c r="E24" s="1">
        <v>3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2</v>
      </c>
      <c r="L24" s="1">
        <v>1</v>
      </c>
      <c r="M24" s="1">
        <v>3</v>
      </c>
      <c r="N24" s="78">
        <v>14</v>
      </c>
      <c r="O24" s="2">
        <v>3</v>
      </c>
      <c r="P24" s="6">
        <v>46.7</v>
      </c>
    </row>
    <row r="25" spans="1:16" x14ac:dyDescent="0.3">
      <c r="A25" s="1">
        <v>20</v>
      </c>
      <c r="B25" s="1" t="s">
        <v>77</v>
      </c>
      <c r="C25" s="2">
        <v>2</v>
      </c>
      <c r="D25" s="2" t="s">
        <v>74</v>
      </c>
      <c r="E25" s="1">
        <v>3</v>
      </c>
      <c r="F25" s="1">
        <v>1</v>
      </c>
      <c r="G25" s="1">
        <v>1</v>
      </c>
      <c r="H25" s="1">
        <v>1</v>
      </c>
      <c r="I25" s="1">
        <v>0</v>
      </c>
      <c r="J25" s="1">
        <v>0</v>
      </c>
      <c r="K25" s="1">
        <v>3</v>
      </c>
      <c r="L25" s="1">
        <v>2</v>
      </c>
      <c r="M25" s="1">
        <v>2</v>
      </c>
      <c r="N25" s="78">
        <v>13</v>
      </c>
      <c r="O25" s="2">
        <v>3</v>
      </c>
      <c r="P25" s="6">
        <v>43.3</v>
      </c>
    </row>
    <row r="26" spans="1:16" x14ac:dyDescent="0.3">
      <c r="A26" s="1">
        <v>21</v>
      </c>
      <c r="B26" s="1" t="s">
        <v>78</v>
      </c>
      <c r="C26" s="2">
        <v>1</v>
      </c>
      <c r="D26" s="2" t="s">
        <v>74</v>
      </c>
      <c r="E26" s="1">
        <v>3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2</v>
      </c>
      <c r="L26" s="1">
        <v>2</v>
      </c>
      <c r="M26" s="1">
        <v>3</v>
      </c>
      <c r="N26" s="78">
        <v>13</v>
      </c>
      <c r="O26" s="2">
        <v>3</v>
      </c>
      <c r="P26" s="6">
        <v>43.3</v>
      </c>
    </row>
    <row r="27" spans="1:16" x14ac:dyDescent="0.3">
      <c r="A27" s="1">
        <v>22</v>
      </c>
      <c r="B27" s="1" t="s">
        <v>79</v>
      </c>
      <c r="C27" s="2">
        <v>2</v>
      </c>
      <c r="D27" s="2" t="s">
        <v>74</v>
      </c>
      <c r="E27" s="1">
        <v>2</v>
      </c>
      <c r="F27" s="1">
        <v>1</v>
      </c>
      <c r="G27" s="1">
        <v>1</v>
      </c>
      <c r="H27" s="1">
        <v>1</v>
      </c>
      <c r="I27" s="1">
        <v>0</v>
      </c>
      <c r="J27" s="1">
        <v>1</v>
      </c>
      <c r="K27" s="1">
        <v>4</v>
      </c>
      <c r="L27" s="1">
        <v>2</v>
      </c>
      <c r="M27" s="1">
        <v>1</v>
      </c>
      <c r="N27" s="78">
        <v>13</v>
      </c>
      <c r="O27" s="2">
        <v>3</v>
      </c>
      <c r="P27" s="6">
        <v>43.3</v>
      </c>
    </row>
    <row r="28" spans="1:16" x14ac:dyDescent="0.3">
      <c r="A28" s="1">
        <v>23</v>
      </c>
      <c r="B28" s="1" t="s">
        <v>80</v>
      </c>
      <c r="C28" s="2">
        <v>1</v>
      </c>
      <c r="D28" s="2" t="s">
        <v>74</v>
      </c>
      <c r="E28" s="1">
        <v>4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5</v>
      </c>
      <c r="L28" s="1">
        <v>3</v>
      </c>
      <c r="M28" s="1">
        <v>4</v>
      </c>
      <c r="N28" s="78">
        <v>21</v>
      </c>
      <c r="O28" s="2">
        <v>4</v>
      </c>
      <c r="P28" s="6">
        <v>70</v>
      </c>
    </row>
    <row r="29" spans="1:16" x14ac:dyDescent="0.3">
      <c r="A29" s="1">
        <v>24</v>
      </c>
      <c r="B29" s="1" t="s">
        <v>81</v>
      </c>
      <c r="C29" s="2">
        <v>2</v>
      </c>
      <c r="D29" s="2" t="s">
        <v>74</v>
      </c>
      <c r="E29" s="1">
        <v>3</v>
      </c>
      <c r="F29" s="1">
        <v>1</v>
      </c>
      <c r="G29" s="1" t="s">
        <v>71</v>
      </c>
      <c r="H29" s="1" t="s">
        <v>71</v>
      </c>
      <c r="I29" s="1" t="s">
        <v>71</v>
      </c>
      <c r="J29" s="1" t="s">
        <v>71</v>
      </c>
      <c r="K29" s="1">
        <v>4</v>
      </c>
      <c r="L29" s="1">
        <v>2</v>
      </c>
      <c r="M29" s="1">
        <v>3</v>
      </c>
      <c r="N29" s="78">
        <v>13</v>
      </c>
      <c r="O29" s="2">
        <v>3</v>
      </c>
      <c r="P29" s="6">
        <v>43.3</v>
      </c>
    </row>
    <row r="30" spans="1:16" x14ac:dyDescent="0.3">
      <c r="A30" s="1">
        <v>25</v>
      </c>
      <c r="B30" s="1" t="s">
        <v>82</v>
      </c>
      <c r="C30" s="2">
        <v>1</v>
      </c>
      <c r="D30" s="2" t="s">
        <v>74</v>
      </c>
      <c r="E30" s="1">
        <v>3</v>
      </c>
      <c r="F30" s="1">
        <v>1</v>
      </c>
      <c r="G30" s="1" t="s">
        <v>71</v>
      </c>
      <c r="H30" s="1" t="s">
        <v>71</v>
      </c>
      <c r="I30" s="1" t="s">
        <v>71</v>
      </c>
      <c r="J30" s="1" t="s">
        <v>71</v>
      </c>
      <c r="K30" s="1">
        <v>4</v>
      </c>
      <c r="L30" s="1">
        <v>3</v>
      </c>
      <c r="M30" s="1">
        <v>2</v>
      </c>
      <c r="N30" s="78">
        <v>13</v>
      </c>
      <c r="O30" s="2">
        <v>3</v>
      </c>
      <c r="P30" s="6">
        <v>43.3</v>
      </c>
    </row>
    <row r="31" spans="1:16" x14ac:dyDescent="0.3">
      <c r="A31" s="1">
        <v>26</v>
      </c>
      <c r="B31" s="1" t="s">
        <v>83</v>
      </c>
      <c r="C31" s="2">
        <v>2</v>
      </c>
      <c r="D31" s="2" t="s">
        <v>74</v>
      </c>
      <c r="E31" s="1">
        <v>2</v>
      </c>
      <c r="F31" s="1" t="s">
        <v>71</v>
      </c>
      <c r="G31" s="1">
        <v>1</v>
      </c>
      <c r="H31" s="1">
        <v>1</v>
      </c>
      <c r="I31" s="1">
        <v>1</v>
      </c>
      <c r="J31" s="1">
        <v>1</v>
      </c>
      <c r="K31" s="1">
        <v>4</v>
      </c>
      <c r="L31" s="1">
        <v>2</v>
      </c>
      <c r="M31" s="1">
        <v>2</v>
      </c>
      <c r="N31" s="78">
        <v>14</v>
      </c>
      <c r="O31" s="2">
        <v>3</v>
      </c>
      <c r="P31" s="6">
        <v>46.7</v>
      </c>
    </row>
    <row r="32" spans="1:16" x14ac:dyDescent="0.3">
      <c r="A32" s="1">
        <v>27</v>
      </c>
      <c r="B32" s="1" t="s">
        <v>84</v>
      </c>
      <c r="C32" s="2">
        <v>1</v>
      </c>
      <c r="D32" s="2" t="s">
        <v>74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5</v>
      </c>
      <c r="L32" s="1">
        <v>2</v>
      </c>
      <c r="M32" s="1">
        <v>3</v>
      </c>
      <c r="N32" s="78">
        <v>15</v>
      </c>
      <c r="O32" s="2">
        <v>3</v>
      </c>
      <c r="P32" s="6">
        <v>50</v>
      </c>
    </row>
    <row r="33" spans="1:16" x14ac:dyDescent="0.3">
      <c r="A33" s="1">
        <v>28</v>
      </c>
      <c r="B33" s="1" t="s">
        <v>85</v>
      </c>
      <c r="C33" s="2">
        <v>2</v>
      </c>
      <c r="D33" s="2" t="s">
        <v>74</v>
      </c>
      <c r="E33" s="1">
        <v>3</v>
      </c>
      <c r="F33" s="1">
        <v>1</v>
      </c>
      <c r="G33" s="1">
        <v>2</v>
      </c>
      <c r="H33" s="1">
        <v>2</v>
      </c>
      <c r="I33" s="1">
        <v>0</v>
      </c>
      <c r="J33" s="1">
        <v>1</v>
      </c>
      <c r="K33" s="1">
        <v>3</v>
      </c>
      <c r="L33" s="1">
        <v>2</v>
      </c>
      <c r="M33" s="1">
        <v>2</v>
      </c>
      <c r="N33" s="78">
        <v>16</v>
      </c>
      <c r="O33" s="2">
        <v>3</v>
      </c>
      <c r="P33" s="6">
        <v>53.3</v>
      </c>
    </row>
    <row r="34" spans="1:16" x14ac:dyDescent="0.3">
      <c r="A34" s="1"/>
      <c r="B34" s="1"/>
      <c r="C34" s="2"/>
      <c r="D34" s="2"/>
      <c r="E34" s="7">
        <f t="shared" ref="E34:M34" ca="1" si="0">AVERAGE(E6:E33)/E1*100</f>
        <v>60</v>
      </c>
      <c r="F34" s="7">
        <f t="shared" si="0"/>
        <v>55.769230769230774</v>
      </c>
      <c r="G34" s="7">
        <f t="shared" si="0"/>
        <v>67.307692307692307</v>
      </c>
      <c r="H34" s="7">
        <f t="shared" si="0"/>
        <v>59.615384615384613</v>
      </c>
      <c r="I34" s="7">
        <f t="shared" si="0"/>
        <v>28.846153846153843</v>
      </c>
      <c r="J34" s="7">
        <f t="shared" si="0"/>
        <v>36.538461538461533</v>
      </c>
      <c r="K34" s="7">
        <f t="shared" si="0"/>
        <v>67.857142857142861</v>
      </c>
      <c r="L34" s="7">
        <f t="shared" si="0"/>
        <v>47.142857142857139</v>
      </c>
      <c r="M34" s="7">
        <f t="shared" si="0"/>
        <v>50.714285714285708</v>
      </c>
      <c r="N34" s="34">
        <f>AVERAGE(N6:N33)</f>
        <v>15.892857142857142</v>
      </c>
      <c r="O34" s="34">
        <f>AVERAGE(O6:O33)</f>
        <v>3.2857142857142856</v>
      </c>
      <c r="P34" s="34">
        <v>53.7</v>
      </c>
    </row>
    <row r="35" spans="1:16" s="26" customFormat="1" x14ac:dyDescent="0.3">
      <c r="C35" s="35"/>
      <c r="D35" s="35"/>
      <c r="N35" s="36"/>
      <c r="O35" s="35"/>
    </row>
    <row r="36" spans="1:16" x14ac:dyDescent="0.3">
      <c r="E36" s="14">
        <v>28</v>
      </c>
      <c r="N36" s="96" t="s">
        <v>10</v>
      </c>
      <c r="O36" s="97"/>
    </row>
    <row r="37" spans="1:16" x14ac:dyDescent="0.3">
      <c r="E37" s="2">
        <v>1</v>
      </c>
      <c r="F37" s="2">
        <v>4</v>
      </c>
      <c r="G37" s="2">
        <v>10</v>
      </c>
      <c r="H37" s="2">
        <v>6</v>
      </c>
      <c r="I37" s="2">
        <v>1</v>
      </c>
      <c r="J37" s="2">
        <v>1</v>
      </c>
      <c r="K37" s="2">
        <v>4</v>
      </c>
      <c r="L37" s="2">
        <v>1</v>
      </c>
      <c r="M37" s="2">
        <v>1</v>
      </c>
      <c r="N37" s="96" t="s">
        <v>11</v>
      </c>
      <c r="O37" s="97"/>
    </row>
    <row r="38" spans="1:16" x14ac:dyDescent="0.3">
      <c r="E38" s="2">
        <v>27</v>
      </c>
      <c r="F38" s="2">
        <v>21</v>
      </c>
      <c r="G38" s="2">
        <v>15</v>
      </c>
      <c r="H38" s="2">
        <v>19</v>
      </c>
      <c r="I38" s="2">
        <v>13</v>
      </c>
      <c r="J38" s="2">
        <v>16</v>
      </c>
      <c r="K38" s="2">
        <v>24</v>
      </c>
      <c r="L38" s="2">
        <v>27</v>
      </c>
      <c r="M38" s="2">
        <v>0</v>
      </c>
      <c r="N38" s="96" t="s">
        <v>12</v>
      </c>
      <c r="O38" s="97"/>
    </row>
    <row r="39" spans="1:16" x14ac:dyDescent="0.3">
      <c r="E39" s="2">
        <v>0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0</v>
      </c>
      <c r="L39" s="2">
        <v>0</v>
      </c>
      <c r="M39" s="2">
        <v>26</v>
      </c>
      <c r="N39" s="96" t="s">
        <v>9</v>
      </c>
      <c r="O39" s="97"/>
    </row>
    <row r="40" spans="1:16" x14ac:dyDescent="0.3">
      <c r="E40" s="2">
        <v>0</v>
      </c>
      <c r="F40" s="2">
        <v>1</v>
      </c>
      <c r="G40" s="2">
        <v>1</v>
      </c>
      <c r="H40" s="2">
        <v>1</v>
      </c>
      <c r="I40" s="2">
        <v>12</v>
      </c>
      <c r="J40" s="2">
        <v>9</v>
      </c>
      <c r="K40" s="2">
        <v>0</v>
      </c>
      <c r="L40" s="2">
        <v>0</v>
      </c>
      <c r="M40" s="2">
        <v>1</v>
      </c>
      <c r="N40" s="96" t="s">
        <v>8</v>
      </c>
      <c r="O40" s="97"/>
    </row>
    <row r="43" spans="1:16" x14ac:dyDescent="0.3">
      <c r="C43"/>
      <c r="D43"/>
      <c r="N43" s="30" t="s">
        <v>13</v>
      </c>
      <c r="O43" s="14">
        <f>COUNTIF(O6:O33,"=2")</f>
        <v>0</v>
      </c>
      <c r="P43" s="15">
        <f>O43/$E$36*100</f>
        <v>0</v>
      </c>
    </row>
    <row r="44" spans="1:16" x14ac:dyDescent="0.3">
      <c r="C44"/>
      <c r="D44"/>
      <c r="N44" s="31" t="s">
        <v>14</v>
      </c>
      <c r="O44" s="8">
        <f>COUNTIF(O6:O33,"=3")</f>
        <v>21</v>
      </c>
      <c r="P44" s="13">
        <f>O44/$E$36*100</f>
        <v>75</v>
      </c>
    </row>
    <row r="45" spans="1:16" x14ac:dyDescent="0.3">
      <c r="C45"/>
      <c r="D45"/>
      <c r="N45" s="32" t="s">
        <v>15</v>
      </c>
      <c r="O45" s="11">
        <f>COUNTIF(O6:O33,"=4")</f>
        <v>6</v>
      </c>
      <c r="P45" s="12">
        <f>O45/$E$36*100</f>
        <v>21.428571428571427</v>
      </c>
    </row>
    <row r="46" spans="1:16" x14ac:dyDescent="0.3">
      <c r="C46"/>
      <c r="D46"/>
      <c r="N46" s="33" t="s">
        <v>16</v>
      </c>
      <c r="O46" s="9">
        <f>COUNTIF(O6:O33,"=5")</f>
        <v>1</v>
      </c>
      <c r="P46" s="10">
        <f>O46/$E$36*100</f>
        <v>3.5714285714285712</v>
      </c>
    </row>
    <row r="48" spans="1:16" x14ac:dyDescent="0.3">
      <c r="C48"/>
      <c r="D48"/>
      <c r="E48" s="92" t="s">
        <v>51</v>
      </c>
      <c r="F48" s="93"/>
      <c r="G48" s="93"/>
      <c r="H48" s="93"/>
      <c r="I48" s="94"/>
      <c r="J48" s="69" t="s">
        <v>50</v>
      </c>
      <c r="K48" s="69" t="s">
        <v>49</v>
      </c>
      <c r="N48" s="95"/>
      <c r="O48" s="95"/>
      <c r="P48" s="70">
        <f>COUNTIF(P6:P33,100)</f>
        <v>0</v>
      </c>
    </row>
    <row r="49" spans="3:16" x14ac:dyDescent="0.3">
      <c r="C49"/>
      <c r="D49"/>
      <c r="E49" s="98" t="s">
        <v>44</v>
      </c>
      <c r="F49" s="98"/>
      <c r="G49" s="98"/>
      <c r="H49" s="98"/>
      <c r="I49" s="98"/>
      <c r="J49" s="7">
        <v>1</v>
      </c>
      <c r="K49" s="7">
        <f>J49/E36*100</f>
        <v>3.5714285714285712</v>
      </c>
      <c r="N49" s="87"/>
      <c r="O49" s="91"/>
      <c r="P49" s="7">
        <f>SUM(O44:O46)/$E$36*100</f>
        <v>100</v>
      </c>
    </row>
    <row r="50" spans="3:16" x14ac:dyDescent="0.3">
      <c r="C50"/>
      <c r="D50"/>
      <c r="E50" s="98" t="s">
        <v>45</v>
      </c>
      <c r="F50" s="98"/>
      <c r="G50" s="98"/>
      <c r="H50" s="98"/>
      <c r="I50" s="98"/>
      <c r="J50" s="7">
        <v>6</v>
      </c>
      <c r="K50" s="7">
        <f>J50/E36*100</f>
        <v>21.428571428571427</v>
      </c>
      <c r="N50" s="87"/>
      <c r="O50" s="91"/>
      <c r="P50" s="7">
        <f>SUM(O45:O46)/$E$36*100</f>
        <v>25</v>
      </c>
    </row>
    <row r="51" spans="3:16" x14ac:dyDescent="0.3">
      <c r="C51"/>
      <c r="D51"/>
      <c r="E51" s="98" t="s">
        <v>46</v>
      </c>
      <c r="F51" s="98"/>
      <c r="G51" s="98"/>
      <c r="H51" s="98"/>
      <c r="I51" s="98"/>
      <c r="J51" s="7">
        <v>21</v>
      </c>
      <c r="K51" s="7">
        <f>J51/E36*100</f>
        <v>75</v>
      </c>
      <c r="N51" s="95"/>
      <c r="O51" s="95"/>
      <c r="P51" s="7">
        <f>AVERAGE(N6:N33)</f>
        <v>15.892857142857142</v>
      </c>
    </row>
    <row r="52" spans="3:16" x14ac:dyDescent="0.3">
      <c r="C52"/>
      <c r="D52"/>
      <c r="E52" s="98" t="s">
        <v>47</v>
      </c>
      <c r="F52" s="98"/>
      <c r="G52" s="98"/>
      <c r="H52" s="98"/>
      <c r="I52" s="98"/>
      <c r="J52" s="7">
        <v>0</v>
      </c>
      <c r="K52" s="7">
        <f>J52/E36*100</f>
        <v>0</v>
      </c>
      <c r="N52" s="95"/>
      <c r="O52" s="95"/>
      <c r="P52" s="7">
        <f>AVERAGE(O6:O33)</f>
        <v>3.2857142857142856</v>
      </c>
    </row>
    <row r="53" spans="3:16" x14ac:dyDescent="0.3">
      <c r="E53" s="98" t="s">
        <v>48</v>
      </c>
      <c r="F53" s="98"/>
      <c r="G53" s="98"/>
      <c r="H53" s="98"/>
      <c r="I53" s="98"/>
      <c r="J53" s="7">
        <v>0</v>
      </c>
      <c r="K53" s="7">
        <f>J53/E36*100</f>
        <v>0</v>
      </c>
      <c r="N53" s="95"/>
      <c r="O53" s="95"/>
      <c r="P53" s="7">
        <v>53.7</v>
      </c>
    </row>
  </sheetData>
  <autoFilter ref="E3:P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5">
    <mergeCell ref="E53:I53"/>
    <mergeCell ref="E51:I51"/>
    <mergeCell ref="E52:I52"/>
    <mergeCell ref="E50:I50"/>
    <mergeCell ref="E49:I49"/>
    <mergeCell ref="N51:O51"/>
    <mergeCell ref="N52:O52"/>
    <mergeCell ref="N53:O53"/>
    <mergeCell ref="N36:O36"/>
    <mergeCell ref="N37:O37"/>
    <mergeCell ref="N38:O38"/>
    <mergeCell ref="N39:O39"/>
    <mergeCell ref="N40:O40"/>
    <mergeCell ref="N48:O48"/>
    <mergeCell ref="O3:O5"/>
    <mergeCell ref="P3:P5"/>
    <mergeCell ref="C3:C5"/>
    <mergeCell ref="N49:O49"/>
    <mergeCell ref="N50:O50"/>
    <mergeCell ref="E48:I48"/>
    <mergeCell ref="B3:B5"/>
    <mergeCell ref="A3:A5"/>
    <mergeCell ref="D3:D5"/>
    <mergeCell ref="E3:M3"/>
    <mergeCell ref="N3:N5"/>
  </mergeCells>
  <conditionalFormatting sqref="O6:O33">
    <cfRule type="cellIs" dxfId="22" priority="2" operator="equal">
      <formula>3</formula>
    </cfRule>
    <cfRule type="cellIs" dxfId="21" priority="3" operator="equal">
      <formula>4</formula>
    </cfRule>
    <cfRule type="cellIs" dxfId="20" priority="4" operator="equal">
      <formula>2</formula>
    </cfRule>
    <cfRule type="cellIs" dxfId="19" priority="5" operator="equal">
      <formula>5</formula>
    </cfRule>
  </conditionalFormatting>
  <conditionalFormatting sqref="E34:M34">
    <cfRule type="cellIs" dxfId="18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5" orientation="landscape" r:id="rId1"/>
  <ignoredErrors>
    <ignoredError sqref="E34:M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5" zoomScaleNormal="85" workbookViewId="0">
      <selection activeCell="B17" sqref="B17"/>
    </sheetView>
  </sheetViews>
  <sheetFormatPr defaultColWidth="9.109375" defaultRowHeight="13.2" x14ac:dyDescent="0.25"/>
  <cols>
    <col min="1" max="1" width="9.109375" style="40"/>
    <col min="2" max="2" width="86.44140625" style="40" customWidth="1"/>
    <col min="3" max="6" width="9.88671875" style="40" customWidth="1"/>
    <col min="7" max="16384" width="9.109375" style="40"/>
  </cols>
  <sheetData>
    <row r="1" spans="1:12" s="37" customFormat="1" ht="12.75" x14ac:dyDescent="0.2">
      <c r="A1" s="47"/>
      <c r="B1" s="47"/>
      <c r="C1" s="47"/>
      <c r="G1" s="48"/>
      <c r="H1" s="99"/>
      <c r="I1" s="99"/>
      <c r="J1" s="99"/>
      <c r="K1" s="99"/>
      <c r="L1" s="99"/>
    </row>
    <row r="2" spans="1:12" s="50" customFormat="1" ht="65.400000000000006" x14ac:dyDescent="0.25">
      <c r="A2" s="38" t="s">
        <v>33</v>
      </c>
      <c r="B2" s="39" t="s">
        <v>41</v>
      </c>
      <c r="C2" s="42" t="s">
        <v>40</v>
      </c>
      <c r="D2" s="51" t="s">
        <v>37</v>
      </c>
      <c r="E2" s="49" t="s">
        <v>38</v>
      </c>
      <c r="F2" s="49" t="s">
        <v>39</v>
      </c>
      <c r="G2" s="25" t="s">
        <v>43</v>
      </c>
      <c r="H2" s="39" t="s">
        <v>123</v>
      </c>
      <c r="I2" s="39" t="s">
        <v>124</v>
      </c>
      <c r="J2" s="39"/>
      <c r="K2" s="39"/>
      <c r="L2" s="25" t="s">
        <v>34</v>
      </c>
    </row>
    <row r="3" spans="1:12" x14ac:dyDescent="0.25">
      <c r="A3" s="39">
        <v>1</v>
      </c>
      <c r="B3" s="41" t="s">
        <v>86</v>
      </c>
      <c r="C3" s="42">
        <v>5</v>
      </c>
      <c r="D3" s="62">
        <v>57.86</v>
      </c>
      <c r="E3" s="63">
        <v>64.05</v>
      </c>
      <c r="F3" s="63">
        <v>59.07</v>
      </c>
      <c r="G3" s="43">
        <v>0.96399999999999997</v>
      </c>
      <c r="H3" s="52">
        <f ca="1">'Аношина Н.Н.'!R2</f>
        <v>1</v>
      </c>
      <c r="I3" s="52">
        <f ca="1">'Ленченко Н.Д.'!R2</f>
        <v>0</v>
      </c>
      <c r="J3" s="52"/>
      <c r="K3" s="52"/>
      <c r="L3" s="44">
        <v>3.5999999999999997E-2</v>
      </c>
    </row>
    <row r="4" spans="1:12" x14ac:dyDescent="0.25">
      <c r="A4" s="39">
        <v>2</v>
      </c>
      <c r="B4" s="41" t="s">
        <v>87</v>
      </c>
      <c r="C4" s="42">
        <v>2</v>
      </c>
      <c r="D4" s="62">
        <v>51.79</v>
      </c>
      <c r="E4" s="63">
        <v>65.38</v>
      </c>
      <c r="F4" s="63">
        <v>60.02</v>
      </c>
      <c r="G4" s="43">
        <v>0.75</v>
      </c>
      <c r="H4" s="52">
        <f>'Аношина Н.Н.'!S2</f>
        <v>1</v>
      </c>
      <c r="I4" s="52">
        <f>'Ленченко Н.Д.'!S2</f>
        <v>0</v>
      </c>
      <c r="J4" s="52"/>
      <c r="K4" s="66"/>
      <c r="L4" s="44">
        <v>0.14000000000000001</v>
      </c>
    </row>
    <row r="5" spans="1:12" ht="26.4" x14ac:dyDescent="0.25">
      <c r="A5" s="39">
        <v>3</v>
      </c>
      <c r="B5" s="41" t="s">
        <v>88</v>
      </c>
      <c r="C5" s="42">
        <v>2</v>
      </c>
      <c r="D5" s="62" t="s">
        <v>128</v>
      </c>
      <c r="E5" s="63">
        <v>61.45</v>
      </c>
      <c r="F5" s="63">
        <v>53.37</v>
      </c>
      <c r="G5" s="43">
        <v>0.53600000000000003</v>
      </c>
      <c r="H5" s="52">
        <f>'Аношина Н.Н.'!T2</f>
        <v>4</v>
      </c>
      <c r="I5" s="52">
        <f>'Ленченко Н.Д.'!T2</f>
        <v>0</v>
      </c>
      <c r="J5" s="52"/>
      <c r="K5" s="66"/>
      <c r="L5" s="44">
        <v>0.36</v>
      </c>
    </row>
    <row r="6" spans="1:12" ht="26.4" x14ac:dyDescent="0.25">
      <c r="A6" s="39">
        <v>4</v>
      </c>
      <c r="B6" s="41" t="s">
        <v>89</v>
      </c>
      <c r="C6" s="42">
        <v>2</v>
      </c>
      <c r="D6" s="62">
        <v>53.57</v>
      </c>
      <c r="E6" s="63">
        <v>555.96</v>
      </c>
      <c r="F6" s="63">
        <v>47.99</v>
      </c>
      <c r="G6" s="43">
        <v>0.67900000000000005</v>
      </c>
      <c r="H6" s="52">
        <f>'Аношина Н.Н.'!U2</f>
        <v>4</v>
      </c>
      <c r="I6" s="52">
        <f>'Ленченко Н.Д.'!U2</f>
        <v>6</v>
      </c>
      <c r="J6" s="52"/>
      <c r="K6" s="52"/>
      <c r="L6" s="44">
        <v>0.214</v>
      </c>
    </row>
    <row r="7" spans="1:12" ht="26.4" x14ac:dyDescent="0.25">
      <c r="A7" s="39">
        <v>5</v>
      </c>
      <c r="B7" s="45" t="s">
        <v>90</v>
      </c>
      <c r="C7" s="46">
        <v>2</v>
      </c>
      <c r="D7" s="64">
        <v>26.79</v>
      </c>
      <c r="E7" s="65">
        <v>47.79</v>
      </c>
      <c r="F7" s="65" t="s">
        <v>129</v>
      </c>
      <c r="G7" s="43">
        <v>0.46400000000000002</v>
      </c>
      <c r="H7" s="65">
        <f>'Аношина Н.Н.'!V2</f>
        <v>3</v>
      </c>
      <c r="I7" s="52">
        <f>'Ленченко Н.Д.'!V2</f>
        <v>3</v>
      </c>
      <c r="J7" s="52"/>
      <c r="K7" s="52"/>
      <c r="L7" s="67">
        <v>3.5999999999999997E-2</v>
      </c>
    </row>
    <row r="8" spans="1:12" ht="26.4" x14ac:dyDescent="0.25">
      <c r="A8" s="39">
        <v>6</v>
      </c>
      <c r="B8" s="45" t="s">
        <v>91</v>
      </c>
      <c r="C8" s="46">
        <v>2</v>
      </c>
      <c r="D8" s="64">
        <v>33.93</v>
      </c>
      <c r="E8" s="65">
        <v>49.09</v>
      </c>
      <c r="F8" s="65">
        <v>42.27</v>
      </c>
      <c r="G8" s="43">
        <v>0.53600000000000003</v>
      </c>
      <c r="H8" s="65">
        <f>'Аношина Н.Н.'!W2</f>
        <v>1</v>
      </c>
      <c r="I8" s="65">
        <f>'Ленченко Н.Д.'!W2</f>
        <v>0</v>
      </c>
      <c r="J8" s="52"/>
      <c r="K8" s="52"/>
      <c r="L8" s="67">
        <v>3.5999999999999997E-2</v>
      </c>
    </row>
    <row r="9" spans="1:12" x14ac:dyDescent="0.25">
      <c r="A9" s="39">
        <v>7</v>
      </c>
      <c r="B9" s="45" t="s">
        <v>92</v>
      </c>
      <c r="C9" s="46">
        <v>5</v>
      </c>
      <c r="D9" s="64">
        <v>65</v>
      </c>
      <c r="E9" s="65">
        <v>74.44</v>
      </c>
      <c r="F9" s="65" t="s">
        <v>130</v>
      </c>
      <c r="G9" s="43">
        <v>0.85699999999999998</v>
      </c>
      <c r="H9" s="65">
        <f>'Аношина Н.Н.'!X2</f>
        <v>2</v>
      </c>
      <c r="I9" s="65">
        <f>'Ленченко Н.Д.'!X2</f>
        <v>3</v>
      </c>
      <c r="J9" s="65"/>
      <c r="K9" s="52"/>
      <c r="L9" s="67">
        <v>0.14299999999999999</v>
      </c>
    </row>
    <row r="10" spans="1:12" ht="26.4" x14ac:dyDescent="0.25">
      <c r="A10" s="39">
        <v>8</v>
      </c>
      <c r="B10" s="45" t="s">
        <v>93</v>
      </c>
      <c r="C10" s="46">
        <v>5</v>
      </c>
      <c r="D10" s="64">
        <v>45.71</v>
      </c>
      <c r="E10" s="65">
        <v>68.13</v>
      </c>
      <c r="F10" s="65">
        <v>59.13</v>
      </c>
      <c r="G10" s="43">
        <v>0.96399999999999997</v>
      </c>
      <c r="H10" s="65">
        <f>'Аношина Н.Н.'!Y2</f>
        <v>1</v>
      </c>
      <c r="I10" s="65">
        <f>'Ленченко Н.Д.'!Y2</f>
        <v>3</v>
      </c>
      <c r="J10" s="65"/>
      <c r="K10" s="65"/>
      <c r="L10" s="67">
        <v>0.14299999999999999</v>
      </c>
    </row>
    <row r="11" spans="1:12" ht="26.4" x14ac:dyDescent="0.25">
      <c r="A11" s="39">
        <v>9</v>
      </c>
      <c r="B11" s="45" t="s">
        <v>94</v>
      </c>
      <c r="C11" s="46">
        <v>5</v>
      </c>
      <c r="D11" s="64">
        <v>50</v>
      </c>
      <c r="E11" s="65">
        <v>66.8</v>
      </c>
      <c r="F11" s="65">
        <v>57.3</v>
      </c>
      <c r="G11" s="43">
        <v>0.92900000000000005</v>
      </c>
      <c r="H11" s="65">
        <f>'Аношина Н.Н.'!Z2</f>
        <v>1</v>
      </c>
      <c r="I11" s="65">
        <f>'Ленченко Н.Д.'!Z2</f>
        <v>0</v>
      </c>
      <c r="J11" s="65"/>
      <c r="K11" s="65"/>
      <c r="L11" s="67">
        <v>0.14299999999999999</v>
      </c>
    </row>
    <row r="12" spans="1:12" ht="12.75" x14ac:dyDescent="0.2">
      <c r="A12" s="39">
        <v>10</v>
      </c>
      <c r="C12" s="46"/>
      <c r="D12" s="64"/>
      <c r="E12" s="65"/>
      <c r="F12" s="65"/>
      <c r="G12" s="43"/>
      <c r="H12" s="65"/>
      <c r="I12" s="65"/>
      <c r="J12" s="65"/>
      <c r="K12" s="65"/>
      <c r="L12" s="67"/>
    </row>
    <row r="13" spans="1:12" ht="12.75" x14ac:dyDescent="0.2">
      <c r="A13" s="39">
        <v>11</v>
      </c>
      <c r="B13" s="45"/>
      <c r="C13" s="46"/>
      <c r="D13" s="64"/>
      <c r="E13" s="65"/>
      <c r="F13" s="65"/>
      <c r="G13" s="43"/>
      <c r="H13" s="65"/>
      <c r="I13" s="65"/>
      <c r="J13" s="65"/>
      <c r="K13" s="65"/>
      <c r="L13" s="67"/>
    </row>
    <row r="14" spans="1:12" ht="12.75" x14ac:dyDescent="0.2">
      <c r="A14" s="39">
        <v>12</v>
      </c>
      <c r="B14" s="45"/>
      <c r="C14" s="46"/>
      <c r="D14" s="64"/>
      <c r="E14" s="65"/>
      <c r="F14" s="65"/>
      <c r="G14" s="43"/>
      <c r="H14" s="65"/>
      <c r="I14" s="65"/>
      <c r="J14" s="65"/>
      <c r="K14" s="65"/>
      <c r="L14" s="67"/>
    </row>
    <row r="15" spans="1:12" ht="12.75" x14ac:dyDescent="0.2">
      <c r="A15" s="39">
        <v>13</v>
      </c>
      <c r="B15" s="45"/>
      <c r="C15" s="46"/>
      <c r="D15" s="64"/>
      <c r="E15" s="65"/>
      <c r="F15" s="65"/>
      <c r="G15" s="43"/>
      <c r="H15" s="65"/>
      <c r="I15" s="65"/>
      <c r="J15" s="65"/>
      <c r="K15" s="65"/>
      <c r="L15" s="67"/>
    </row>
    <row r="16" spans="1:12" ht="12.75" x14ac:dyDescent="0.2">
      <c r="A16" s="39">
        <v>14</v>
      </c>
      <c r="B16" s="45"/>
      <c r="C16" s="46"/>
      <c r="D16" s="64"/>
      <c r="E16" s="65"/>
      <c r="F16" s="65"/>
      <c r="G16" s="43"/>
      <c r="H16" s="65"/>
      <c r="I16" s="65"/>
      <c r="J16" s="65"/>
      <c r="K16" s="65"/>
      <c r="L16" s="67"/>
    </row>
    <row r="17" spans="1:12" ht="12.75" x14ac:dyDescent="0.2">
      <c r="A17" s="39">
        <v>15</v>
      </c>
      <c r="B17" s="45"/>
      <c r="C17" s="46"/>
      <c r="D17" s="64"/>
      <c r="E17" s="65"/>
      <c r="F17" s="65"/>
      <c r="G17" s="43"/>
      <c r="H17" s="65"/>
      <c r="I17" s="65"/>
      <c r="J17" s="65"/>
      <c r="K17" s="65"/>
      <c r="L17" s="67"/>
    </row>
    <row r="18" spans="1:12" x14ac:dyDescent="0.25">
      <c r="A18" s="39">
        <v>16</v>
      </c>
      <c r="B18" s="45"/>
      <c r="C18" s="46"/>
      <c r="D18" s="64"/>
      <c r="E18" s="65"/>
      <c r="F18" s="65"/>
      <c r="G18" s="43"/>
      <c r="H18" s="65"/>
      <c r="I18" s="65"/>
      <c r="J18" s="65"/>
      <c r="K18" s="65"/>
      <c r="L18" s="67"/>
    </row>
    <row r="19" spans="1:12" x14ac:dyDescent="0.25">
      <c r="A19" s="39">
        <v>17</v>
      </c>
      <c r="B19" s="45"/>
      <c r="C19" s="46"/>
      <c r="D19" s="64"/>
      <c r="E19" s="65"/>
      <c r="F19" s="65"/>
      <c r="G19" s="43"/>
      <c r="H19" s="65"/>
      <c r="I19" s="65"/>
      <c r="J19" s="65"/>
      <c r="K19" s="65"/>
      <c r="L19" s="67"/>
    </row>
    <row r="20" spans="1:12" x14ac:dyDescent="0.25">
      <c r="A20" s="39">
        <v>18</v>
      </c>
      <c r="B20" s="45"/>
      <c r="C20" s="46"/>
      <c r="D20" s="64"/>
      <c r="E20" s="65"/>
      <c r="F20" s="65"/>
      <c r="G20" s="43"/>
      <c r="H20" s="65"/>
      <c r="I20" s="65"/>
      <c r="J20" s="65"/>
      <c r="K20" s="65"/>
      <c r="L20" s="67"/>
    </row>
    <row r="21" spans="1:12" x14ac:dyDescent="0.25">
      <c r="A21" s="39">
        <v>19</v>
      </c>
      <c r="B21" s="45"/>
      <c r="C21" s="46"/>
      <c r="D21" s="64"/>
      <c r="E21" s="65"/>
      <c r="F21" s="65"/>
      <c r="G21" s="43"/>
      <c r="H21" s="65"/>
      <c r="I21" s="65"/>
      <c r="J21" s="65"/>
      <c r="K21" s="65"/>
      <c r="L21" s="67"/>
    </row>
    <row r="22" spans="1:12" x14ac:dyDescent="0.25">
      <c r="A22" s="39">
        <v>20</v>
      </c>
      <c r="B22" s="45"/>
      <c r="C22" s="46"/>
      <c r="D22" s="64"/>
      <c r="E22" s="65"/>
      <c r="F22" s="65"/>
      <c r="G22" s="43"/>
      <c r="H22" s="65"/>
      <c r="I22" s="65"/>
      <c r="J22" s="65"/>
      <c r="K22" s="65"/>
      <c r="L22" s="67"/>
    </row>
    <row r="23" spans="1:12" x14ac:dyDescent="0.25">
      <c r="A23" s="39">
        <v>21</v>
      </c>
      <c r="B23" s="45"/>
      <c r="C23" s="46"/>
      <c r="D23" s="64"/>
      <c r="E23" s="65"/>
      <c r="F23" s="65"/>
      <c r="G23" s="43"/>
      <c r="H23" s="65"/>
      <c r="I23" s="65"/>
      <c r="J23" s="65"/>
      <c r="K23" s="65"/>
      <c r="L23" s="67"/>
    </row>
    <row r="24" spans="1:12" x14ac:dyDescent="0.25">
      <c r="A24" s="39">
        <v>22</v>
      </c>
      <c r="B24" s="45"/>
      <c r="C24" s="46"/>
      <c r="D24" s="64"/>
      <c r="E24" s="65"/>
      <c r="F24" s="65"/>
      <c r="G24" s="43"/>
      <c r="H24" s="65"/>
      <c r="I24" s="65"/>
      <c r="J24" s="65"/>
      <c r="K24" s="65"/>
      <c r="L24" s="67"/>
    </row>
    <row r="25" spans="1:12" x14ac:dyDescent="0.25">
      <c r="A25" s="39">
        <v>23</v>
      </c>
      <c r="B25" s="45"/>
      <c r="C25" s="46"/>
      <c r="D25" s="64"/>
      <c r="E25" s="65"/>
      <c r="F25" s="65"/>
      <c r="G25" s="43"/>
      <c r="H25" s="65"/>
      <c r="I25" s="65"/>
      <c r="J25" s="65"/>
      <c r="K25" s="65"/>
      <c r="L25" s="67"/>
    </row>
    <row r="26" spans="1:12" x14ac:dyDescent="0.25">
      <c r="A26" s="39">
        <v>24</v>
      </c>
      <c r="B26" s="45"/>
      <c r="C26" s="46"/>
      <c r="D26" s="64"/>
      <c r="E26" s="65"/>
      <c r="F26" s="65"/>
      <c r="G26" s="43"/>
      <c r="H26" s="65"/>
      <c r="I26" s="65"/>
      <c r="J26" s="65"/>
      <c r="K26" s="65"/>
      <c r="L26" s="67"/>
    </row>
    <row r="27" spans="1:12" x14ac:dyDescent="0.25">
      <c r="A27" s="39">
        <v>25</v>
      </c>
      <c r="B27" s="45"/>
      <c r="C27" s="46"/>
      <c r="D27" s="64"/>
      <c r="E27" s="65"/>
      <c r="F27" s="65"/>
      <c r="G27" s="43"/>
      <c r="H27" s="65"/>
      <c r="I27" s="65"/>
      <c r="J27" s="65"/>
      <c r="K27" s="65"/>
      <c r="L27" s="67"/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K1" zoomScale="70" zoomScaleNormal="70" workbookViewId="0">
      <selection activeCell="AA2" sqref="AA2:AB2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3" width="6.6640625" customWidth="1"/>
    <col min="14" max="14" width="7.5546875" style="28" customWidth="1"/>
    <col min="15" max="15" width="8.6640625" style="3" bestFit="1" customWidth="1"/>
    <col min="18" max="26" width="7.33203125" customWidth="1"/>
  </cols>
  <sheetData>
    <row r="1" spans="1:28" x14ac:dyDescent="0.3">
      <c r="D1" s="29" t="s">
        <v>35</v>
      </c>
      <c r="E1" s="4">
        <f ca="1">'1'!E1</f>
        <v>5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5</v>
      </c>
      <c r="L1" s="4">
        <v>5</v>
      </c>
      <c r="M1" s="4">
        <v>5</v>
      </c>
      <c r="P1" s="5">
        <f ca="1">SUM(E1:M1)</f>
        <v>30</v>
      </c>
      <c r="R1" s="77">
        <v>11</v>
      </c>
      <c r="AA1" s="100" t="s">
        <v>10</v>
      </c>
      <c r="AB1" s="101"/>
    </row>
    <row r="2" spans="1:28" x14ac:dyDescent="0.3">
      <c r="R2" s="2">
        <f ca="1">COUNTIF(E6:E24,E1)</f>
        <v>1</v>
      </c>
      <c r="S2" s="2">
        <v>1</v>
      </c>
      <c r="T2" s="2">
        <v>4</v>
      </c>
      <c r="U2" s="2">
        <v>4</v>
      </c>
      <c r="V2" s="2">
        <v>3</v>
      </c>
      <c r="W2" s="2">
        <v>1</v>
      </c>
      <c r="X2" s="2">
        <v>2</v>
      </c>
      <c r="Y2" s="2">
        <v>1</v>
      </c>
      <c r="Z2" s="2">
        <v>1</v>
      </c>
      <c r="AA2" s="100" t="s">
        <v>11</v>
      </c>
      <c r="AB2" s="101"/>
    </row>
    <row r="3" spans="1:28" x14ac:dyDescent="0.3">
      <c r="A3" s="83" t="s">
        <v>0</v>
      </c>
      <c r="B3" s="83" t="s">
        <v>1</v>
      </c>
      <c r="C3" s="83" t="s">
        <v>3</v>
      </c>
      <c r="D3" s="83" t="s">
        <v>36</v>
      </c>
      <c r="E3" s="86" t="s">
        <v>6</v>
      </c>
      <c r="F3" s="87"/>
      <c r="G3" s="87"/>
      <c r="H3" s="87"/>
      <c r="I3" s="87"/>
      <c r="J3" s="87"/>
      <c r="K3" s="87"/>
      <c r="L3" s="87"/>
      <c r="M3" s="87"/>
      <c r="N3" s="88" t="s">
        <v>4</v>
      </c>
      <c r="O3" s="88" t="s">
        <v>5</v>
      </c>
      <c r="P3" s="83" t="s">
        <v>7</v>
      </c>
      <c r="R3" s="2">
        <f t="shared" ref="R3:Z3" ca="1" si="0">$R$1-R2-R5-R4</f>
        <v>10</v>
      </c>
      <c r="S3" s="2">
        <f t="shared" si="0"/>
        <v>10</v>
      </c>
      <c r="T3" s="2">
        <f t="shared" si="0"/>
        <v>7</v>
      </c>
      <c r="U3" s="2">
        <f t="shared" si="0"/>
        <v>6</v>
      </c>
      <c r="V3" s="2">
        <f t="shared" si="0"/>
        <v>7</v>
      </c>
      <c r="W3" s="2">
        <f t="shared" si="0"/>
        <v>6</v>
      </c>
      <c r="X3" s="2">
        <f t="shared" si="0"/>
        <v>7</v>
      </c>
      <c r="Y3" s="2">
        <f t="shared" si="0"/>
        <v>10</v>
      </c>
      <c r="Z3" s="2">
        <f t="shared" si="0"/>
        <v>10</v>
      </c>
      <c r="AA3" s="100" t="s">
        <v>12</v>
      </c>
      <c r="AB3" s="101"/>
    </row>
    <row r="4" spans="1:28" x14ac:dyDescent="0.3">
      <c r="A4" s="84"/>
      <c r="B4" s="84"/>
      <c r="C4" s="84"/>
      <c r="D4" s="84"/>
      <c r="E4" s="4"/>
      <c r="F4" s="4"/>
      <c r="G4" s="4"/>
      <c r="H4" s="4"/>
      <c r="I4" s="4"/>
      <c r="J4" s="4"/>
      <c r="K4" s="4"/>
      <c r="L4" s="4"/>
      <c r="M4" s="4"/>
      <c r="N4" s="89"/>
      <c r="O4" s="89"/>
      <c r="P4" s="84"/>
      <c r="R4" s="2">
        <f ca="1">COUNTIF(E6:E24,"=N  ")</f>
        <v>0</v>
      </c>
      <c r="S4" s="2">
        <f>COUNTIF(F6:F24,"=N  ")</f>
        <v>0</v>
      </c>
      <c r="T4" s="2">
        <f>COUNTIF(G6:G24,"=N  ")</f>
        <v>0</v>
      </c>
      <c r="U4" s="2">
        <v>1</v>
      </c>
      <c r="V4" s="2">
        <v>1</v>
      </c>
      <c r="W4" s="2">
        <v>1</v>
      </c>
      <c r="X4" s="2">
        <v>1</v>
      </c>
      <c r="Y4" s="2">
        <f>COUNTIF(L6:L24,"=N  ")</f>
        <v>0</v>
      </c>
      <c r="Z4" s="2">
        <f>COUNTIF(M6:M24,"=N  ")</f>
        <v>0</v>
      </c>
      <c r="AA4" s="100" t="s">
        <v>9</v>
      </c>
      <c r="AB4" s="101"/>
    </row>
    <row r="5" spans="1:28" x14ac:dyDescent="0.3">
      <c r="A5" s="85"/>
      <c r="B5" s="85"/>
      <c r="C5" s="85"/>
      <c r="D5" s="8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90"/>
      <c r="O5" s="90"/>
      <c r="P5" s="85"/>
      <c r="R5" s="2">
        <f ca="1">COUNTIF(E6:E24,"=0")</f>
        <v>0</v>
      </c>
      <c r="S5" s="2">
        <f>COUNTIF(F6:F24,"=0")</f>
        <v>0</v>
      </c>
      <c r="T5" s="2">
        <f>COUNTIF(G6:G24,"=0")</f>
        <v>0</v>
      </c>
      <c r="U5" s="2">
        <f>COUNTIF(H6:H24,"=0")</f>
        <v>0</v>
      </c>
      <c r="V5" s="2">
        <v>0</v>
      </c>
      <c r="W5" s="2">
        <v>3</v>
      </c>
      <c r="X5" s="2">
        <v>1</v>
      </c>
      <c r="Y5" s="2">
        <f>COUNTIF(L6:L24,"=0")</f>
        <v>0</v>
      </c>
      <c r="Z5" s="2">
        <f>COUNTIF(M6:M24,"=0")</f>
        <v>0</v>
      </c>
      <c r="AA5" s="100" t="s">
        <v>8</v>
      </c>
      <c r="AB5" s="101"/>
    </row>
    <row r="6" spans="1:28" x14ac:dyDescent="0.3">
      <c r="A6" s="1">
        <v>1</v>
      </c>
      <c r="B6" s="1" t="s">
        <v>95</v>
      </c>
      <c r="C6" s="2">
        <v>1</v>
      </c>
      <c r="D6" s="2" t="s">
        <v>56</v>
      </c>
      <c r="E6" s="80">
        <v>3</v>
      </c>
      <c r="F6" s="80">
        <v>1</v>
      </c>
      <c r="G6" s="80">
        <v>1</v>
      </c>
      <c r="H6" s="80">
        <v>1</v>
      </c>
      <c r="I6" s="80">
        <v>0</v>
      </c>
      <c r="J6" s="80">
        <v>1</v>
      </c>
      <c r="K6" s="80">
        <v>3</v>
      </c>
      <c r="L6" s="80">
        <v>3</v>
      </c>
      <c r="M6" s="80">
        <v>2</v>
      </c>
      <c r="N6" s="79">
        <v>15</v>
      </c>
      <c r="O6" s="2">
        <v>3</v>
      </c>
      <c r="P6" s="6">
        <v>50</v>
      </c>
      <c r="R6" s="28"/>
      <c r="S6" s="28"/>
      <c r="T6" s="28"/>
      <c r="U6" s="28"/>
      <c r="V6" s="28"/>
      <c r="W6" s="28"/>
      <c r="X6" s="28"/>
      <c r="Y6" s="28"/>
      <c r="Z6" s="28"/>
    </row>
    <row r="7" spans="1:28" x14ac:dyDescent="0.3">
      <c r="A7" s="1">
        <v>2</v>
      </c>
      <c r="B7" s="1" t="s">
        <v>96</v>
      </c>
      <c r="C7" s="2">
        <v>2</v>
      </c>
      <c r="D7" s="2" t="s">
        <v>56</v>
      </c>
      <c r="E7" s="80">
        <v>3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4</v>
      </c>
      <c r="L7" s="80">
        <v>5</v>
      </c>
      <c r="M7" s="80">
        <v>5</v>
      </c>
      <c r="N7" s="79">
        <v>27</v>
      </c>
      <c r="O7" s="2">
        <v>5</v>
      </c>
      <c r="P7" s="6">
        <v>90</v>
      </c>
      <c r="R7" s="71" t="s">
        <v>13</v>
      </c>
      <c r="S7" s="14">
        <f>COUNTIF(O6:O24,"=2")</f>
        <v>0</v>
      </c>
      <c r="T7" s="15">
        <f>S7/$R$1*100</f>
        <v>0</v>
      </c>
    </row>
    <row r="8" spans="1:28" x14ac:dyDescent="0.3">
      <c r="A8" s="1">
        <v>3</v>
      </c>
      <c r="B8" s="1" t="s">
        <v>97</v>
      </c>
      <c r="C8" s="2">
        <v>1</v>
      </c>
      <c r="D8" s="2" t="s">
        <v>56</v>
      </c>
      <c r="E8" s="80">
        <v>3</v>
      </c>
      <c r="F8" s="80">
        <v>1</v>
      </c>
      <c r="G8" s="80">
        <v>1</v>
      </c>
      <c r="H8" s="80">
        <v>1</v>
      </c>
      <c r="I8" s="80">
        <v>0</v>
      </c>
      <c r="J8" s="80">
        <v>1</v>
      </c>
      <c r="K8" s="80">
        <v>1</v>
      </c>
      <c r="L8" s="80">
        <v>1</v>
      </c>
      <c r="M8" s="80">
        <v>4</v>
      </c>
      <c r="N8" s="79">
        <v>13</v>
      </c>
      <c r="O8" s="2">
        <v>3</v>
      </c>
      <c r="P8" s="6">
        <v>43.3</v>
      </c>
      <c r="R8" s="72" t="s">
        <v>14</v>
      </c>
      <c r="S8" s="8">
        <f>COUNTIF(O6:O24,"=3")</f>
        <v>7</v>
      </c>
      <c r="T8" s="13">
        <f>S8/$R$1*100</f>
        <v>63.636363636363633</v>
      </c>
    </row>
    <row r="9" spans="1:28" x14ac:dyDescent="0.3">
      <c r="A9" s="1">
        <v>4</v>
      </c>
      <c r="B9" s="1" t="s">
        <v>98</v>
      </c>
      <c r="C9" s="2">
        <v>2</v>
      </c>
      <c r="D9" s="2" t="s">
        <v>56</v>
      </c>
      <c r="E9" s="80">
        <v>3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>
        <v>2</v>
      </c>
      <c r="L9" s="80">
        <v>3</v>
      </c>
      <c r="M9" s="80">
        <v>2</v>
      </c>
      <c r="N9" s="79">
        <v>15</v>
      </c>
      <c r="O9" s="2">
        <v>3</v>
      </c>
      <c r="P9" s="6">
        <v>50</v>
      </c>
      <c r="R9" s="73" t="s">
        <v>15</v>
      </c>
      <c r="S9" s="11">
        <f>COUNTIF(O6:O24,"=4")</f>
        <v>3</v>
      </c>
      <c r="T9" s="12">
        <f>S9/$R$1*100</f>
        <v>27.27272727272727</v>
      </c>
    </row>
    <row r="10" spans="1:28" x14ac:dyDescent="0.3">
      <c r="A10" s="1">
        <v>5</v>
      </c>
      <c r="B10" s="1" t="s">
        <v>99</v>
      </c>
      <c r="C10" s="2">
        <v>2</v>
      </c>
      <c r="D10" s="2" t="s">
        <v>56</v>
      </c>
      <c r="E10" s="80">
        <v>3</v>
      </c>
      <c r="F10" s="80">
        <v>2</v>
      </c>
      <c r="G10" s="80">
        <v>2</v>
      </c>
      <c r="H10" s="80">
        <v>1</v>
      </c>
      <c r="I10" s="80">
        <v>1</v>
      </c>
      <c r="J10" s="80">
        <v>2</v>
      </c>
      <c r="K10" s="80">
        <v>4</v>
      </c>
      <c r="L10" s="80">
        <v>3</v>
      </c>
      <c r="M10" s="80">
        <v>3</v>
      </c>
      <c r="N10" s="79">
        <v>21</v>
      </c>
      <c r="O10" s="2">
        <v>4</v>
      </c>
      <c r="P10" s="6">
        <v>70</v>
      </c>
      <c r="R10" s="74" t="s">
        <v>16</v>
      </c>
      <c r="S10" s="9">
        <f>COUNTIF(O6:O24,"=5")</f>
        <v>1</v>
      </c>
      <c r="T10" s="10">
        <f>S10/$R$1*100</f>
        <v>9.0909090909090917</v>
      </c>
    </row>
    <row r="11" spans="1:28" x14ac:dyDescent="0.3">
      <c r="A11" s="1">
        <v>6</v>
      </c>
      <c r="B11" s="1" t="s">
        <v>100</v>
      </c>
      <c r="C11" s="2">
        <v>1</v>
      </c>
      <c r="D11" s="2" t="s">
        <v>56</v>
      </c>
      <c r="E11" s="80">
        <v>5</v>
      </c>
      <c r="F11" s="80">
        <v>2</v>
      </c>
      <c r="G11" s="80">
        <v>2</v>
      </c>
      <c r="H11" s="80">
        <v>2</v>
      </c>
      <c r="I11" s="80">
        <v>1</v>
      </c>
      <c r="J11" s="80">
        <v>1</v>
      </c>
      <c r="K11" s="80">
        <v>4</v>
      </c>
      <c r="L11" s="80">
        <v>2</v>
      </c>
      <c r="M11" s="80">
        <v>4</v>
      </c>
      <c r="N11" s="79">
        <v>23</v>
      </c>
      <c r="O11" s="2">
        <v>4</v>
      </c>
      <c r="P11" s="6">
        <v>70</v>
      </c>
    </row>
    <row r="12" spans="1:28" x14ac:dyDescent="0.3">
      <c r="A12" s="1">
        <v>7</v>
      </c>
      <c r="B12" s="1" t="s">
        <v>101</v>
      </c>
      <c r="C12" s="2">
        <v>2</v>
      </c>
      <c r="D12" s="2" t="s">
        <v>56</v>
      </c>
      <c r="E12" s="80">
        <v>3</v>
      </c>
      <c r="F12" s="80">
        <v>1</v>
      </c>
      <c r="G12" s="80">
        <v>1</v>
      </c>
      <c r="H12" s="80">
        <v>1</v>
      </c>
      <c r="I12" s="80">
        <v>0</v>
      </c>
      <c r="J12" s="80">
        <v>0</v>
      </c>
      <c r="K12" s="80">
        <v>3</v>
      </c>
      <c r="L12" s="80">
        <v>2</v>
      </c>
      <c r="M12" s="80">
        <v>2</v>
      </c>
      <c r="N12" s="79">
        <v>13</v>
      </c>
      <c r="O12" s="2">
        <v>3</v>
      </c>
      <c r="P12" s="6">
        <v>43.3</v>
      </c>
      <c r="R12" s="95" t="s">
        <v>52</v>
      </c>
      <c r="S12" s="95"/>
      <c r="T12" s="70">
        <f>COUNTIF(P6:P24,100)</f>
        <v>0</v>
      </c>
    </row>
    <row r="13" spans="1:28" x14ac:dyDescent="0.3">
      <c r="A13" s="1">
        <v>8</v>
      </c>
      <c r="B13" s="1" t="s">
        <v>102</v>
      </c>
      <c r="C13" s="2">
        <v>1</v>
      </c>
      <c r="D13" s="2" t="s">
        <v>74</v>
      </c>
      <c r="E13" s="80">
        <v>4</v>
      </c>
      <c r="F13" s="80">
        <v>2</v>
      </c>
      <c r="G13" s="80">
        <v>2</v>
      </c>
      <c r="H13" s="80">
        <v>2</v>
      </c>
      <c r="I13" s="80">
        <v>1</v>
      </c>
      <c r="J13" s="80">
        <v>1</v>
      </c>
      <c r="K13" s="80">
        <v>5</v>
      </c>
      <c r="L13" s="80">
        <v>2</v>
      </c>
      <c r="M13" s="80">
        <v>2</v>
      </c>
      <c r="N13" s="79">
        <v>21</v>
      </c>
      <c r="O13" s="2">
        <v>4</v>
      </c>
      <c r="P13" s="6">
        <v>70</v>
      </c>
      <c r="R13" s="96" t="s">
        <v>17</v>
      </c>
      <c r="S13" s="97"/>
      <c r="T13" s="7">
        <f>SUM(S8:S10)/$R$1*100</f>
        <v>100</v>
      </c>
    </row>
    <row r="14" spans="1:28" x14ac:dyDescent="0.3">
      <c r="A14" s="1">
        <v>9</v>
      </c>
      <c r="B14" s="1" t="s">
        <v>103</v>
      </c>
      <c r="C14" s="2">
        <v>1</v>
      </c>
      <c r="D14" s="2" t="s">
        <v>74</v>
      </c>
      <c r="E14" s="80">
        <v>3</v>
      </c>
      <c r="F14" s="80">
        <v>1</v>
      </c>
      <c r="G14" s="80">
        <v>1</v>
      </c>
      <c r="H14" s="80">
        <v>1</v>
      </c>
      <c r="I14" s="80">
        <v>1</v>
      </c>
      <c r="J14" s="80">
        <v>1</v>
      </c>
      <c r="K14" s="80">
        <v>2</v>
      </c>
      <c r="L14" s="80">
        <v>1</v>
      </c>
      <c r="M14" s="80">
        <v>3</v>
      </c>
      <c r="N14" s="79">
        <v>14</v>
      </c>
      <c r="O14" s="2">
        <v>3</v>
      </c>
      <c r="P14" s="6">
        <v>46.7</v>
      </c>
      <c r="R14" s="96" t="s">
        <v>31</v>
      </c>
      <c r="S14" s="97"/>
      <c r="T14" s="7">
        <f>SUM(S9:S10)/$R$1*100</f>
        <v>36.363636363636367</v>
      </c>
    </row>
    <row r="15" spans="1:28" x14ac:dyDescent="0.3">
      <c r="A15" s="1">
        <v>10</v>
      </c>
      <c r="B15" s="1" t="s">
        <v>104</v>
      </c>
      <c r="C15" s="2">
        <v>1</v>
      </c>
      <c r="D15" s="2" t="s">
        <v>74</v>
      </c>
      <c r="E15" s="80">
        <v>3</v>
      </c>
      <c r="F15" s="80">
        <v>1</v>
      </c>
      <c r="G15" s="80">
        <v>1</v>
      </c>
      <c r="H15" s="80">
        <v>1</v>
      </c>
      <c r="I15" s="80">
        <v>0</v>
      </c>
      <c r="J15" s="80">
        <v>0</v>
      </c>
      <c r="K15" s="80">
        <v>2</v>
      </c>
      <c r="L15" s="80">
        <v>2</v>
      </c>
      <c r="M15" s="80">
        <v>3</v>
      </c>
      <c r="N15" s="79">
        <v>13</v>
      </c>
      <c r="O15" s="2">
        <v>3</v>
      </c>
      <c r="P15" s="6">
        <v>43.3</v>
      </c>
      <c r="R15" s="96" t="s">
        <v>28</v>
      </c>
      <c r="S15" s="97"/>
      <c r="T15" s="7">
        <f>AVERAGE(N6:N24)</f>
        <v>17.09090909090909</v>
      </c>
    </row>
    <row r="16" spans="1:28" x14ac:dyDescent="0.3">
      <c r="A16" s="1">
        <v>11</v>
      </c>
      <c r="B16" s="1" t="s">
        <v>105</v>
      </c>
      <c r="C16" s="2">
        <v>2</v>
      </c>
      <c r="D16" s="2" t="s">
        <v>74</v>
      </c>
      <c r="E16" s="80">
        <v>3</v>
      </c>
      <c r="F16" s="80">
        <v>1</v>
      </c>
      <c r="G16" s="80" t="s">
        <v>71</v>
      </c>
      <c r="H16" s="80" t="s">
        <v>71</v>
      </c>
      <c r="I16" s="80" t="s">
        <v>71</v>
      </c>
      <c r="J16" s="80" t="s">
        <v>71</v>
      </c>
      <c r="K16" s="80">
        <v>4</v>
      </c>
      <c r="L16" s="80">
        <v>2</v>
      </c>
      <c r="M16" s="80">
        <v>3</v>
      </c>
      <c r="N16" s="79">
        <v>13</v>
      </c>
      <c r="O16" s="2">
        <v>3</v>
      </c>
      <c r="P16" s="6">
        <v>43.3</v>
      </c>
      <c r="R16" s="96" t="s">
        <v>18</v>
      </c>
      <c r="S16" s="97"/>
      <c r="T16" s="7">
        <f>AVERAGE(O6:O24)</f>
        <v>3.4545454545454546</v>
      </c>
    </row>
    <row r="17" spans="1:21" x14ac:dyDescent="0.3">
      <c r="A17" s="1">
        <v>12</v>
      </c>
      <c r="B17" s="1"/>
      <c r="C17" s="2"/>
      <c r="D17" s="2"/>
      <c r="E17" s="7">
        <f ca="1">AVERAGE(E6:E11)/E1*100</f>
        <v>66.666666666666671</v>
      </c>
      <c r="F17" s="7">
        <f>AVERAGE(F6:F11)/F1*100</f>
        <v>75</v>
      </c>
      <c r="G17" s="7">
        <f>AVERAGE(G6:G11)/G1*100</f>
        <v>75</v>
      </c>
      <c r="H17" s="7">
        <f t="shared" ref="H17:M17" si="1">AVERAGE(H6:H16)/H1*100</f>
        <v>65</v>
      </c>
      <c r="I17" s="7">
        <f t="shared" si="1"/>
        <v>35</v>
      </c>
      <c r="J17" s="7">
        <f t="shared" si="1"/>
        <v>50</v>
      </c>
      <c r="K17" s="7">
        <f t="shared" si="1"/>
        <v>61.818181818181813</v>
      </c>
      <c r="L17" s="7">
        <f t="shared" si="1"/>
        <v>47.27272727272728</v>
      </c>
      <c r="M17" s="7">
        <f t="shared" si="1"/>
        <v>60</v>
      </c>
      <c r="N17" s="34">
        <f>AVERAGE(N6:N16)</f>
        <v>17.09090909090909</v>
      </c>
      <c r="O17" s="34">
        <f>AVERAGE(O6:O16)</f>
        <v>3.4545454545454546</v>
      </c>
      <c r="P17" s="34">
        <v>57</v>
      </c>
      <c r="R17" s="96" t="s">
        <v>53</v>
      </c>
      <c r="S17" s="97"/>
      <c r="T17" s="7">
        <v>57</v>
      </c>
    </row>
    <row r="18" spans="1:21" ht="15" x14ac:dyDescent="0.25">
      <c r="A18" s="1">
        <v>13</v>
      </c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27"/>
      <c r="O18" s="2"/>
      <c r="P18" s="6"/>
    </row>
    <row r="19" spans="1:21" x14ac:dyDescent="0.3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27"/>
      <c r="O19" s="2"/>
      <c r="P19" s="6"/>
      <c r="R19" s="92" t="s">
        <v>51</v>
      </c>
      <c r="S19" s="93"/>
      <c r="T19" s="69" t="s">
        <v>50</v>
      </c>
      <c r="U19" s="69" t="s">
        <v>49</v>
      </c>
    </row>
    <row r="20" spans="1:21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27"/>
      <c r="O20" s="2"/>
      <c r="P20" s="6"/>
      <c r="R20" s="100" t="s">
        <v>44</v>
      </c>
      <c r="S20" s="102"/>
      <c r="T20" s="75">
        <v>1</v>
      </c>
      <c r="U20" s="75">
        <f>T20/R1*100</f>
        <v>9.0909090909090917</v>
      </c>
    </row>
    <row r="21" spans="1:21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27"/>
      <c r="O21" s="2"/>
      <c r="P21" s="6"/>
      <c r="R21" s="100" t="s">
        <v>45</v>
      </c>
      <c r="S21" s="101"/>
      <c r="T21" s="75">
        <v>3</v>
      </c>
      <c r="U21" s="75">
        <f>T21/R1*100</f>
        <v>27.27272727272727</v>
      </c>
    </row>
    <row r="22" spans="1:21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27"/>
      <c r="O22" s="2"/>
      <c r="P22" s="6"/>
      <c r="R22" s="100" t="s">
        <v>46</v>
      </c>
      <c r="S22" s="102"/>
      <c r="T22" s="75">
        <v>7</v>
      </c>
      <c r="U22" s="75">
        <f>T22/R1*100</f>
        <v>63.636363636363633</v>
      </c>
    </row>
    <row r="23" spans="1:21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27"/>
      <c r="O23" s="2"/>
      <c r="P23" s="6"/>
      <c r="R23" s="100" t="s">
        <v>47</v>
      </c>
      <c r="S23" s="102"/>
      <c r="T23" s="75">
        <v>0</v>
      </c>
      <c r="U23" s="75">
        <f>T23/R1*100</f>
        <v>0</v>
      </c>
    </row>
    <row r="24" spans="1:21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27"/>
      <c r="O24" s="2"/>
      <c r="P24" s="6"/>
      <c r="R24" s="100" t="s">
        <v>48</v>
      </c>
      <c r="S24" s="102"/>
      <c r="T24" s="75">
        <v>0</v>
      </c>
      <c r="U24" s="75">
        <f>T24/R1*100</f>
        <v>0</v>
      </c>
    </row>
    <row r="25" spans="1:21" s="26" customFormat="1" ht="15" x14ac:dyDescent="0.25">
      <c r="C25" s="35"/>
      <c r="D25" s="35"/>
      <c r="N25" s="36"/>
      <c r="O25" s="35"/>
      <c r="R25"/>
      <c r="S25"/>
      <c r="T25"/>
    </row>
    <row r="26" spans="1:21" ht="322.5" customHeight="1" x14ac:dyDescent="0.3">
      <c r="E26" s="76" t="str">
        <f>'2'!B3</f>
        <v>1. 1. Аудирование с пониманием запрашиваемой информации в прослушанном тексте.</v>
      </c>
      <c r="F26" s="76" t="str">
        <f>'2'!B4</f>
        <v>2. 2. Осмысленное чтение текста вслух</v>
      </c>
      <c r="G26" s="76" t="str">
        <f>'2'!B5</f>
        <v>3K1. 3K1. Говорение: монологическое высказывание на основе плана и визуальной информации.</v>
      </c>
      <c r="H26" s="76" t="str">
        <f>'2'!B6</f>
        <v>3K2. 3K2. Говорение: монологическое высказывание на основе плана и визуальной информации.</v>
      </c>
      <c r="I26" s="76" t="str">
        <f>'2'!B7</f>
        <v>3K3. 3K3. Говорение: монологическое высказывание на основе плана и визуальной информации.</v>
      </c>
      <c r="J26" s="76" t="str">
        <f>'2'!B8</f>
        <v>3K4. 3K4. Говорение: монологическое высказывание на основе плана и визуальной информации.</v>
      </c>
      <c r="K26" s="76" t="e">
        <f>'2'!#REF!</f>
        <v>#REF!</v>
      </c>
      <c r="L26" s="76" t="str">
        <f>'2'!B9</f>
        <v>4. 4. Чтение с пониманием основного содержания прочитанного текста.</v>
      </c>
      <c r="M26" s="76" t="str">
        <f>'2'!B10</f>
        <v>5. 5. Навыки оперирования языковыми средствами в коммуникативнозначимом контексте: грамматические формы.</v>
      </c>
    </row>
    <row r="33" spans="3:4" x14ac:dyDescent="0.3">
      <c r="C33"/>
      <c r="D33"/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8" spans="3:4" x14ac:dyDescent="0.3">
      <c r="C38"/>
      <c r="D38"/>
    </row>
    <row r="39" spans="3:4" x14ac:dyDescent="0.3">
      <c r="C39"/>
      <c r="D39"/>
    </row>
    <row r="41" spans="3:4" x14ac:dyDescent="0.3">
      <c r="C41"/>
      <c r="D41"/>
    </row>
    <row r="42" spans="3:4" x14ac:dyDescent="0.3">
      <c r="C42"/>
      <c r="D42"/>
    </row>
    <row r="43" spans="3:4" x14ac:dyDescent="0.3">
      <c r="C43"/>
      <c r="D43"/>
    </row>
  </sheetData>
  <mergeCells count="25">
    <mergeCell ref="R19:S19"/>
    <mergeCell ref="R20:S20"/>
    <mergeCell ref="R22:S22"/>
    <mergeCell ref="R23:S23"/>
    <mergeCell ref="R24:S24"/>
    <mergeCell ref="R21:S21"/>
    <mergeCell ref="R12:S12"/>
    <mergeCell ref="AA1:AB1"/>
    <mergeCell ref="AA2:AB2"/>
    <mergeCell ref="AA3:AB3"/>
    <mergeCell ref="AA4:AB4"/>
    <mergeCell ref="AA5:AB5"/>
    <mergeCell ref="R13:S13"/>
    <mergeCell ref="R14:S14"/>
    <mergeCell ref="R15:S15"/>
    <mergeCell ref="R16:S16"/>
    <mergeCell ref="R17:S17"/>
    <mergeCell ref="O3:O5"/>
    <mergeCell ref="P3:P5"/>
    <mergeCell ref="A3:A5"/>
    <mergeCell ref="B3:B5"/>
    <mergeCell ref="C3:C5"/>
    <mergeCell ref="D3:D5"/>
    <mergeCell ref="E3:M3"/>
    <mergeCell ref="N3:N5"/>
  </mergeCells>
  <conditionalFormatting sqref="O6:O16 O18:O24">
    <cfRule type="cellIs" dxfId="17" priority="11" operator="equal">
      <formula>3</formula>
    </cfRule>
    <cfRule type="cellIs" dxfId="16" priority="12" operator="equal">
      <formula>4</formula>
    </cfRule>
    <cfRule type="cellIs" dxfId="15" priority="13" operator="equal">
      <formula>2</formula>
    </cfRule>
    <cfRule type="cellIs" dxfId="14" priority="14" operator="equal">
      <formula>5</formula>
    </cfRule>
  </conditionalFormatting>
  <conditionalFormatting sqref="O6:O16">
    <cfRule type="cellIs" dxfId="13" priority="5" operator="equal">
      <formula>3</formula>
    </cfRule>
    <cfRule type="cellIs" dxfId="12" priority="6" operator="equal">
      <formula>4</formula>
    </cfRule>
    <cfRule type="cellIs" dxfId="11" priority="7" operator="equal">
      <formula>2</formula>
    </cfRule>
    <cfRule type="cellIs" dxfId="10" priority="8" operator="equal">
      <formula>5</formula>
    </cfRule>
  </conditionalFormatting>
  <conditionalFormatting sqref="E17:F17">
    <cfRule type="cellIs" dxfId="9" priority="3" operator="lessThan">
      <formula>50</formula>
    </cfRule>
    <cfRule type="cellIs" dxfId="8" priority="4" operator="lessThan">
      <formula>50</formula>
    </cfRule>
  </conditionalFormatting>
  <conditionalFormatting sqref="G17:M17">
    <cfRule type="cellIs" dxfId="7" priority="1" operator="lessThan">
      <formula>50</formula>
    </cfRule>
    <cfRule type="cellIs" dxfId="6" priority="2" operator="lessThan">
      <formula>50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0" zoomScaleNormal="70" workbookViewId="0">
      <selection activeCell="Q26" sqref="Q26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3" width="6.6640625" customWidth="1"/>
    <col min="14" max="14" width="7.5546875" style="28" customWidth="1"/>
    <col min="15" max="15" width="8.6640625" style="3" bestFit="1" customWidth="1"/>
    <col min="18" max="26" width="7.33203125" customWidth="1"/>
  </cols>
  <sheetData>
    <row r="1" spans="1:28" x14ac:dyDescent="0.3">
      <c r="D1" s="29" t="s">
        <v>35</v>
      </c>
      <c r="E1" s="4">
        <f ca="1">'1'!E1</f>
        <v>5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5</v>
      </c>
      <c r="L1" s="4">
        <v>5</v>
      </c>
      <c r="M1" s="4">
        <v>5</v>
      </c>
      <c r="P1" s="5">
        <f ca="1">SUM(E1:M1)</f>
        <v>30</v>
      </c>
      <c r="R1" s="77">
        <v>17</v>
      </c>
      <c r="AA1" s="100" t="s">
        <v>10</v>
      </c>
      <c r="AB1" s="101"/>
    </row>
    <row r="2" spans="1:28" x14ac:dyDescent="0.3">
      <c r="R2" s="2">
        <f ca="1">COUNTIF(E6:E24,E1)</f>
        <v>0</v>
      </c>
      <c r="S2" s="2">
        <v>0</v>
      </c>
      <c r="T2" s="2">
        <v>0</v>
      </c>
      <c r="U2" s="2">
        <v>6</v>
      </c>
      <c r="V2" s="2">
        <v>3</v>
      </c>
      <c r="W2" s="2">
        <v>0</v>
      </c>
      <c r="X2" s="2">
        <f>COUNTIF(K6:K24,K1)</f>
        <v>3</v>
      </c>
      <c r="Y2" s="2">
        <v>3</v>
      </c>
      <c r="Z2" s="2">
        <v>0</v>
      </c>
      <c r="AA2" s="100" t="s">
        <v>11</v>
      </c>
      <c r="AB2" s="101"/>
    </row>
    <row r="3" spans="1:28" x14ac:dyDescent="0.3">
      <c r="A3" s="83" t="s">
        <v>0</v>
      </c>
      <c r="B3" s="83" t="s">
        <v>1</v>
      </c>
      <c r="C3" s="83" t="s">
        <v>3</v>
      </c>
      <c r="D3" s="83" t="s">
        <v>36</v>
      </c>
      <c r="E3" s="86" t="s">
        <v>6</v>
      </c>
      <c r="F3" s="87"/>
      <c r="G3" s="87"/>
      <c r="H3" s="87"/>
      <c r="I3" s="87"/>
      <c r="J3" s="87"/>
      <c r="K3" s="87"/>
      <c r="L3" s="87"/>
      <c r="M3" s="87"/>
      <c r="N3" s="88" t="s">
        <v>4</v>
      </c>
      <c r="O3" s="88" t="s">
        <v>5</v>
      </c>
      <c r="P3" s="83" t="s">
        <v>7</v>
      </c>
      <c r="R3" s="2">
        <f t="shared" ref="R3:Y3" ca="1" si="0">$R$1-R2-R5-R4</f>
        <v>17</v>
      </c>
      <c r="S3" s="2">
        <v>17</v>
      </c>
      <c r="T3" s="2">
        <v>14</v>
      </c>
      <c r="U3" s="2">
        <v>9</v>
      </c>
      <c r="V3" s="2">
        <f t="shared" si="0"/>
        <v>12</v>
      </c>
      <c r="W3" s="2">
        <f t="shared" si="0"/>
        <v>7</v>
      </c>
      <c r="X3" s="2">
        <f t="shared" si="0"/>
        <v>7</v>
      </c>
      <c r="Y3" s="2">
        <f t="shared" si="0"/>
        <v>14</v>
      </c>
      <c r="Z3" s="2">
        <v>17</v>
      </c>
      <c r="AA3" s="100" t="s">
        <v>12</v>
      </c>
      <c r="AB3" s="101"/>
    </row>
    <row r="4" spans="1:28" x14ac:dyDescent="0.3">
      <c r="A4" s="84"/>
      <c r="B4" s="84"/>
      <c r="C4" s="84"/>
      <c r="D4" s="84"/>
      <c r="E4" s="4"/>
      <c r="F4" s="4"/>
      <c r="G4" s="4"/>
      <c r="H4" s="4"/>
      <c r="I4" s="4"/>
      <c r="J4" s="4"/>
      <c r="K4" s="4"/>
      <c r="L4" s="4"/>
      <c r="M4" s="4"/>
      <c r="N4" s="89"/>
      <c r="O4" s="89"/>
      <c r="P4" s="84"/>
      <c r="R4" s="2">
        <f ca="1">COUNTIF(E6:E24,"=N  ")</f>
        <v>0</v>
      </c>
      <c r="S4" s="2">
        <f>COUNTIF(F6:F24,"=N  ")</f>
        <v>0</v>
      </c>
      <c r="T4" s="2">
        <v>2</v>
      </c>
      <c r="U4" s="2">
        <v>1</v>
      </c>
      <c r="V4" s="2">
        <v>1</v>
      </c>
      <c r="W4" s="2">
        <v>1</v>
      </c>
      <c r="X4" s="2">
        <v>1</v>
      </c>
      <c r="Y4" s="2">
        <f>COUNTIF(L6:L24,"=N  ")</f>
        <v>0</v>
      </c>
      <c r="Z4" s="2">
        <f>COUNTIF(M6:M24,"=N  ")</f>
        <v>0</v>
      </c>
      <c r="AA4" s="100" t="s">
        <v>9</v>
      </c>
      <c r="AB4" s="101"/>
    </row>
    <row r="5" spans="1:28" x14ac:dyDescent="0.3">
      <c r="A5" s="85"/>
      <c r="B5" s="85"/>
      <c r="C5" s="85"/>
      <c r="D5" s="8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90"/>
      <c r="O5" s="90"/>
      <c r="P5" s="85"/>
      <c r="R5" s="2">
        <f ca="1">COUNTIF(E6:E24,"=0")</f>
        <v>0</v>
      </c>
      <c r="S5" s="2">
        <v>0</v>
      </c>
      <c r="T5" s="2">
        <f>COUNTIF(G6:G24,"=0")</f>
        <v>1</v>
      </c>
      <c r="U5" s="2">
        <f>COUNTIF(H6:H24,"=0")</f>
        <v>1</v>
      </c>
      <c r="V5" s="2">
        <v>1</v>
      </c>
      <c r="W5" s="2">
        <v>9</v>
      </c>
      <c r="X5" s="2">
        <v>6</v>
      </c>
      <c r="Y5" s="2">
        <f>COUNTIF(L6:L24,"=0")</f>
        <v>0</v>
      </c>
      <c r="Z5" s="2">
        <v>0</v>
      </c>
      <c r="AA5" s="100" t="s">
        <v>8</v>
      </c>
      <c r="AB5" s="101"/>
    </row>
    <row r="6" spans="1:28" x14ac:dyDescent="0.3">
      <c r="A6" s="1">
        <v>1</v>
      </c>
      <c r="B6" s="1" t="s">
        <v>106</v>
      </c>
      <c r="C6" s="2">
        <v>1</v>
      </c>
      <c r="D6" s="2" t="s">
        <v>56</v>
      </c>
      <c r="E6" s="80">
        <v>4</v>
      </c>
      <c r="F6" s="80">
        <v>1</v>
      </c>
      <c r="G6" s="80">
        <v>2</v>
      </c>
      <c r="H6" s="80">
        <v>2</v>
      </c>
      <c r="I6" s="80">
        <v>1</v>
      </c>
      <c r="J6" s="80">
        <v>1</v>
      </c>
      <c r="K6" s="80">
        <v>4</v>
      </c>
      <c r="L6" s="80">
        <v>3</v>
      </c>
      <c r="M6" s="80">
        <v>3</v>
      </c>
      <c r="N6" s="68">
        <v>21</v>
      </c>
      <c r="O6" s="2">
        <v>4</v>
      </c>
      <c r="P6" s="6">
        <v>70</v>
      </c>
    </row>
    <row r="7" spans="1:28" x14ac:dyDescent="0.3">
      <c r="A7" s="1">
        <v>2</v>
      </c>
      <c r="B7" s="1" t="s">
        <v>107</v>
      </c>
      <c r="C7" s="2">
        <v>2</v>
      </c>
      <c r="D7" s="2" t="s">
        <v>56</v>
      </c>
      <c r="E7" s="80">
        <v>3</v>
      </c>
      <c r="F7" s="80">
        <v>1</v>
      </c>
      <c r="G7" s="80">
        <v>1</v>
      </c>
      <c r="H7" s="80">
        <v>1</v>
      </c>
      <c r="I7" s="80">
        <v>0</v>
      </c>
      <c r="J7" s="80">
        <v>0</v>
      </c>
      <c r="K7" s="80">
        <v>3</v>
      </c>
      <c r="L7" s="80">
        <v>2</v>
      </c>
      <c r="M7" s="80">
        <v>2</v>
      </c>
      <c r="N7" s="68">
        <v>13</v>
      </c>
      <c r="O7" s="2">
        <v>3</v>
      </c>
      <c r="P7" s="6">
        <v>43.3</v>
      </c>
      <c r="R7" s="71" t="s">
        <v>13</v>
      </c>
      <c r="S7" s="14">
        <f>COUNTIF(O6:O24,"=2")</f>
        <v>0</v>
      </c>
      <c r="T7" s="15">
        <f>S7/$R$1*100</f>
        <v>0</v>
      </c>
    </row>
    <row r="8" spans="1:28" x14ac:dyDescent="0.3">
      <c r="A8" s="1">
        <v>3</v>
      </c>
      <c r="B8" s="1" t="s">
        <v>108</v>
      </c>
      <c r="C8" s="2">
        <v>1</v>
      </c>
      <c r="D8" s="2" t="s">
        <v>56</v>
      </c>
      <c r="E8" s="80">
        <v>3</v>
      </c>
      <c r="F8" s="80">
        <v>1</v>
      </c>
      <c r="G8" s="80">
        <v>1</v>
      </c>
      <c r="H8" s="80">
        <v>1</v>
      </c>
      <c r="I8" s="80">
        <v>0</v>
      </c>
      <c r="J8" s="80">
        <v>0</v>
      </c>
      <c r="K8" s="80">
        <v>3</v>
      </c>
      <c r="L8" s="80">
        <v>2</v>
      </c>
      <c r="M8" s="80">
        <v>2</v>
      </c>
      <c r="N8" s="68">
        <v>13</v>
      </c>
      <c r="O8" s="2">
        <v>3</v>
      </c>
      <c r="P8" s="6">
        <v>43.3</v>
      </c>
      <c r="R8" s="72" t="s">
        <v>14</v>
      </c>
      <c r="S8" s="8">
        <f>COUNTIF(O6:O24,"=3")</f>
        <v>14</v>
      </c>
      <c r="T8" s="13">
        <f>S8/$R$1*100</f>
        <v>82.35294117647058</v>
      </c>
    </row>
    <row r="9" spans="1:28" x14ac:dyDescent="0.3">
      <c r="A9" s="1">
        <v>4</v>
      </c>
      <c r="B9" s="1" t="s">
        <v>109</v>
      </c>
      <c r="C9" s="2">
        <v>2</v>
      </c>
      <c r="D9" s="2" t="s">
        <v>56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1</v>
      </c>
      <c r="K9" s="80">
        <v>3</v>
      </c>
      <c r="L9" s="80">
        <v>2</v>
      </c>
      <c r="M9" s="80">
        <v>1</v>
      </c>
      <c r="N9" s="68">
        <v>14</v>
      </c>
      <c r="O9" s="2">
        <v>3</v>
      </c>
      <c r="P9" s="6">
        <v>46.7</v>
      </c>
      <c r="R9" s="73" t="s">
        <v>15</v>
      </c>
      <c r="S9" s="11">
        <f>COUNTIF(O6:O24,"=4")</f>
        <v>3</v>
      </c>
      <c r="T9" s="12">
        <f>S9/$R$1*100</f>
        <v>17.647058823529413</v>
      </c>
    </row>
    <row r="10" spans="1:28" x14ac:dyDescent="0.3">
      <c r="A10" s="1">
        <v>5</v>
      </c>
      <c r="B10" s="81" t="s">
        <v>110</v>
      </c>
      <c r="C10" s="2">
        <v>1</v>
      </c>
      <c r="D10" s="2" t="s">
        <v>56</v>
      </c>
      <c r="E10" s="80">
        <v>4</v>
      </c>
      <c r="F10" s="80">
        <v>1</v>
      </c>
      <c r="G10" s="80">
        <v>2</v>
      </c>
      <c r="H10" s="80">
        <v>1</v>
      </c>
      <c r="I10" s="80">
        <v>1</v>
      </c>
      <c r="J10" s="80">
        <v>1</v>
      </c>
      <c r="K10" s="80">
        <v>4</v>
      </c>
      <c r="L10" s="80">
        <v>3</v>
      </c>
      <c r="M10" s="80">
        <v>4</v>
      </c>
      <c r="N10" s="68">
        <v>21</v>
      </c>
      <c r="O10" s="2">
        <v>4</v>
      </c>
      <c r="P10" s="6">
        <v>70</v>
      </c>
      <c r="R10" s="74" t="s">
        <v>16</v>
      </c>
      <c r="S10" s="9">
        <f>COUNTIF(O6:O24,"=5")</f>
        <v>0</v>
      </c>
      <c r="T10" s="10">
        <f>S10/$R$1*100</f>
        <v>0</v>
      </c>
    </row>
    <row r="11" spans="1:28" x14ac:dyDescent="0.3">
      <c r="A11" s="1">
        <v>6</v>
      </c>
      <c r="B11" s="1" t="s">
        <v>122</v>
      </c>
      <c r="C11" s="2">
        <v>2</v>
      </c>
      <c r="D11" s="2" t="s">
        <v>56</v>
      </c>
      <c r="E11" s="80">
        <v>2</v>
      </c>
      <c r="F11" s="80">
        <v>1</v>
      </c>
      <c r="G11" s="80">
        <v>2</v>
      </c>
      <c r="H11" s="80">
        <v>2</v>
      </c>
      <c r="I11" s="80">
        <v>1</v>
      </c>
      <c r="J11" s="80">
        <v>1</v>
      </c>
      <c r="K11" s="80">
        <v>2</v>
      </c>
      <c r="L11" s="80">
        <v>2</v>
      </c>
      <c r="M11" s="80">
        <v>1</v>
      </c>
      <c r="N11" s="68">
        <v>14</v>
      </c>
      <c r="O11" s="2">
        <v>3</v>
      </c>
      <c r="P11" s="6">
        <v>46.7</v>
      </c>
    </row>
    <row r="12" spans="1:28" x14ac:dyDescent="0.3">
      <c r="A12" s="1">
        <v>7</v>
      </c>
      <c r="B12" s="1" t="s">
        <v>111</v>
      </c>
      <c r="C12" s="2">
        <v>1</v>
      </c>
      <c r="D12" s="2" t="s">
        <v>56</v>
      </c>
      <c r="E12" s="80">
        <v>4</v>
      </c>
      <c r="F12" s="80">
        <v>1</v>
      </c>
      <c r="G12" s="80">
        <v>2</v>
      </c>
      <c r="H12" s="80">
        <v>1</v>
      </c>
      <c r="I12" s="80">
        <v>1</v>
      </c>
      <c r="J12" s="80">
        <v>1</v>
      </c>
      <c r="K12" s="80">
        <v>5</v>
      </c>
      <c r="L12" s="80">
        <v>2</v>
      </c>
      <c r="M12" s="80">
        <v>0</v>
      </c>
      <c r="N12" s="68">
        <v>17</v>
      </c>
      <c r="O12" s="2">
        <v>3</v>
      </c>
      <c r="P12" s="6">
        <v>56.7</v>
      </c>
      <c r="R12" s="95" t="s">
        <v>52</v>
      </c>
      <c r="S12" s="95"/>
      <c r="T12" s="70">
        <f ca="1">COUNTIF(P6:P24,100)</f>
        <v>0</v>
      </c>
    </row>
    <row r="13" spans="1:28" x14ac:dyDescent="0.3">
      <c r="A13" s="1">
        <v>8</v>
      </c>
      <c r="B13" s="1" t="s">
        <v>112</v>
      </c>
      <c r="C13" s="2">
        <v>1</v>
      </c>
      <c r="D13" s="2" t="s">
        <v>56</v>
      </c>
      <c r="E13" s="80">
        <v>3</v>
      </c>
      <c r="F13" s="80" t="s">
        <v>71</v>
      </c>
      <c r="G13" s="80">
        <v>1</v>
      </c>
      <c r="H13" s="80">
        <v>1</v>
      </c>
      <c r="I13" s="80">
        <v>0</v>
      </c>
      <c r="J13" s="80">
        <v>0</v>
      </c>
      <c r="K13" s="80">
        <v>2</v>
      </c>
      <c r="L13" s="80">
        <v>3</v>
      </c>
      <c r="M13" s="80">
        <v>3</v>
      </c>
      <c r="N13" s="68">
        <v>13</v>
      </c>
      <c r="O13" s="2">
        <v>3</v>
      </c>
      <c r="P13" s="6">
        <v>43.3</v>
      </c>
      <c r="R13" s="96" t="s">
        <v>17</v>
      </c>
      <c r="S13" s="97"/>
      <c r="T13" s="7">
        <f>SUM(S8:S10)/$R$1*100</f>
        <v>100</v>
      </c>
    </row>
    <row r="14" spans="1:28" x14ac:dyDescent="0.3">
      <c r="A14" s="1">
        <v>9</v>
      </c>
      <c r="B14" s="1" t="s">
        <v>113</v>
      </c>
      <c r="C14" s="2">
        <v>2</v>
      </c>
      <c r="D14" s="2" t="s">
        <v>56</v>
      </c>
      <c r="E14" s="80">
        <v>2</v>
      </c>
      <c r="F14" s="80">
        <v>1</v>
      </c>
      <c r="G14" s="80">
        <v>1</v>
      </c>
      <c r="H14" s="80">
        <v>1</v>
      </c>
      <c r="I14" s="80">
        <v>0</v>
      </c>
      <c r="J14" s="80">
        <v>0</v>
      </c>
      <c r="K14" s="80">
        <v>3</v>
      </c>
      <c r="L14" s="80">
        <v>2</v>
      </c>
      <c r="M14" s="80">
        <v>3</v>
      </c>
      <c r="N14" s="68">
        <v>13</v>
      </c>
      <c r="O14" s="2">
        <v>3</v>
      </c>
      <c r="P14" s="6">
        <v>43.3</v>
      </c>
      <c r="R14" s="96" t="s">
        <v>31</v>
      </c>
      <c r="S14" s="97"/>
      <c r="T14" s="7">
        <f>SUM(S9:S10)/$R$1*100</f>
        <v>17.647058823529413</v>
      </c>
    </row>
    <row r="15" spans="1:28" x14ac:dyDescent="0.3">
      <c r="A15" s="1">
        <v>10</v>
      </c>
      <c r="B15" s="1" t="s">
        <v>114</v>
      </c>
      <c r="C15" s="2">
        <v>2</v>
      </c>
      <c r="D15" s="2" t="s">
        <v>74</v>
      </c>
      <c r="E15" s="80">
        <v>3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4</v>
      </c>
      <c r="L15" s="80">
        <v>3</v>
      </c>
      <c r="M15" s="80">
        <v>3</v>
      </c>
      <c r="N15" s="68">
        <v>13</v>
      </c>
      <c r="O15" s="2">
        <v>3</v>
      </c>
      <c r="P15" s="6">
        <v>43.3</v>
      </c>
      <c r="R15" s="96" t="s">
        <v>28</v>
      </c>
      <c r="S15" s="97"/>
      <c r="T15" s="7">
        <f>AVERAGE(N6:N24)</f>
        <v>15.117647058823529</v>
      </c>
    </row>
    <row r="16" spans="1:28" x14ac:dyDescent="0.3">
      <c r="A16" s="1">
        <v>11</v>
      </c>
      <c r="B16" s="1" t="s">
        <v>115</v>
      </c>
      <c r="C16" s="2">
        <v>2</v>
      </c>
      <c r="D16" s="2" t="s">
        <v>74</v>
      </c>
      <c r="E16" s="80">
        <v>3</v>
      </c>
      <c r="F16" s="80">
        <v>1</v>
      </c>
      <c r="G16" s="80">
        <v>1</v>
      </c>
      <c r="H16" s="80">
        <v>1</v>
      </c>
      <c r="I16" s="80">
        <v>0</v>
      </c>
      <c r="J16" s="80">
        <v>0</v>
      </c>
      <c r="K16" s="80">
        <v>3</v>
      </c>
      <c r="L16" s="80">
        <v>2</v>
      </c>
      <c r="M16" s="80">
        <v>2</v>
      </c>
      <c r="N16" s="68">
        <v>13</v>
      </c>
      <c r="O16" s="2">
        <v>3</v>
      </c>
      <c r="P16" s="6">
        <v>43.3</v>
      </c>
      <c r="R16" s="96" t="s">
        <v>18</v>
      </c>
      <c r="S16" s="97"/>
      <c r="T16" s="7">
        <f>AVERAGE(O6:O24)</f>
        <v>3.1764705882352944</v>
      </c>
    </row>
    <row r="17" spans="1:21" x14ac:dyDescent="0.3">
      <c r="A17" s="1">
        <v>12</v>
      </c>
      <c r="B17" s="1" t="s">
        <v>116</v>
      </c>
      <c r="C17" s="2">
        <v>2</v>
      </c>
      <c r="D17" s="2" t="s">
        <v>74</v>
      </c>
      <c r="E17" s="80">
        <v>2</v>
      </c>
      <c r="F17" s="80">
        <v>1</v>
      </c>
      <c r="G17" s="80">
        <v>1</v>
      </c>
      <c r="H17" s="80">
        <v>1</v>
      </c>
      <c r="I17" s="80">
        <v>0</v>
      </c>
      <c r="J17" s="80">
        <v>1</v>
      </c>
      <c r="K17" s="80">
        <v>4</v>
      </c>
      <c r="L17" s="80">
        <v>2</v>
      </c>
      <c r="M17" s="80">
        <v>1</v>
      </c>
      <c r="N17" s="68">
        <v>13</v>
      </c>
      <c r="O17" s="2">
        <v>3</v>
      </c>
      <c r="P17" s="6">
        <v>43.3</v>
      </c>
      <c r="R17" s="96" t="s">
        <v>53</v>
      </c>
      <c r="S17" s="97"/>
      <c r="T17" s="7">
        <v>50.3</v>
      </c>
    </row>
    <row r="18" spans="1:21" x14ac:dyDescent="0.3">
      <c r="A18" s="1">
        <v>13</v>
      </c>
      <c r="B18" s="1" t="s">
        <v>121</v>
      </c>
      <c r="C18" s="2">
        <v>1</v>
      </c>
      <c r="D18" s="2" t="s">
        <v>74</v>
      </c>
      <c r="E18" s="80">
        <v>4</v>
      </c>
      <c r="F18" s="80">
        <v>1</v>
      </c>
      <c r="G18" s="80">
        <v>1</v>
      </c>
      <c r="H18" s="80">
        <v>1</v>
      </c>
      <c r="I18" s="80">
        <v>1</v>
      </c>
      <c r="J18" s="80">
        <v>1</v>
      </c>
      <c r="K18" s="80">
        <v>5</v>
      </c>
      <c r="L18" s="80">
        <v>3</v>
      </c>
      <c r="M18" s="80">
        <v>4</v>
      </c>
      <c r="N18" s="68">
        <v>21</v>
      </c>
      <c r="O18" s="2">
        <v>4</v>
      </c>
      <c r="P18" s="6">
        <v>70</v>
      </c>
    </row>
    <row r="19" spans="1:21" x14ac:dyDescent="0.3">
      <c r="A19" s="1">
        <v>14</v>
      </c>
      <c r="B19" s="1" t="s">
        <v>117</v>
      </c>
      <c r="C19" s="2">
        <v>1</v>
      </c>
      <c r="D19" s="2" t="s">
        <v>74</v>
      </c>
      <c r="E19" s="80">
        <v>3</v>
      </c>
      <c r="F19" s="80">
        <v>1</v>
      </c>
      <c r="G19" s="80" t="s">
        <v>71</v>
      </c>
      <c r="H19" s="80" t="s">
        <v>71</v>
      </c>
      <c r="I19" s="80" t="s">
        <v>71</v>
      </c>
      <c r="J19" s="80" t="s">
        <v>71</v>
      </c>
      <c r="K19" s="80">
        <v>4</v>
      </c>
      <c r="L19" s="80">
        <v>3</v>
      </c>
      <c r="M19" s="80">
        <v>2</v>
      </c>
      <c r="N19" s="68">
        <v>13</v>
      </c>
      <c r="O19" s="2">
        <v>3</v>
      </c>
      <c r="P19" s="6">
        <v>43.3</v>
      </c>
      <c r="R19" s="92" t="s">
        <v>51</v>
      </c>
      <c r="S19" s="93"/>
      <c r="T19" s="69" t="s">
        <v>50</v>
      </c>
      <c r="U19" s="69" t="s">
        <v>49</v>
      </c>
    </row>
    <row r="20" spans="1:21" x14ac:dyDescent="0.3">
      <c r="A20" s="1">
        <v>15</v>
      </c>
      <c r="B20" s="1" t="s">
        <v>118</v>
      </c>
      <c r="C20" s="2">
        <v>2</v>
      </c>
      <c r="D20" s="2" t="s">
        <v>74</v>
      </c>
      <c r="E20" s="80">
        <v>2</v>
      </c>
      <c r="F20" s="80" t="s">
        <v>71</v>
      </c>
      <c r="G20" s="80">
        <v>1</v>
      </c>
      <c r="H20" s="80">
        <v>1</v>
      </c>
      <c r="I20" s="80">
        <v>1</v>
      </c>
      <c r="J20" s="80">
        <v>1</v>
      </c>
      <c r="K20" s="80">
        <v>4</v>
      </c>
      <c r="L20" s="80">
        <v>2</v>
      </c>
      <c r="M20" s="80">
        <v>2</v>
      </c>
      <c r="N20" s="68">
        <v>14</v>
      </c>
      <c r="O20" s="2">
        <v>3</v>
      </c>
      <c r="P20" s="6">
        <v>46.7</v>
      </c>
      <c r="R20" s="100" t="s">
        <v>44</v>
      </c>
      <c r="S20" s="102"/>
      <c r="T20" s="75">
        <f ca="1">COUNTIF(P6:P24,"&gt;=85")</f>
        <v>0</v>
      </c>
      <c r="U20" s="75">
        <f ca="1">T20/R1*100</f>
        <v>0</v>
      </c>
    </row>
    <row r="21" spans="1:21" x14ac:dyDescent="0.3">
      <c r="A21" s="1">
        <v>16</v>
      </c>
      <c r="B21" s="1" t="s">
        <v>119</v>
      </c>
      <c r="C21" s="2">
        <v>1</v>
      </c>
      <c r="D21" s="2" t="s">
        <v>74</v>
      </c>
      <c r="E21" s="80">
        <v>1</v>
      </c>
      <c r="F21" s="80">
        <v>1</v>
      </c>
      <c r="G21" s="80">
        <v>1</v>
      </c>
      <c r="H21" s="80">
        <v>1</v>
      </c>
      <c r="I21" s="80">
        <v>0</v>
      </c>
      <c r="J21" s="80">
        <v>1</v>
      </c>
      <c r="K21" s="80">
        <v>5</v>
      </c>
      <c r="L21" s="80">
        <v>2</v>
      </c>
      <c r="M21" s="80">
        <v>3</v>
      </c>
      <c r="N21" s="68">
        <v>15</v>
      </c>
      <c r="O21" s="2">
        <v>3</v>
      </c>
      <c r="P21" s="6">
        <v>43.3</v>
      </c>
      <c r="R21" s="100" t="s">
        <v>45</v>
      </c>
      <c r="S21" s="101"/>
      <c r="T21" s="75">
        <v>3</v>
      </c>
      <c r="U21" s="75">
        <f>T21/R1*100</f>
        <v>17.647058823529413</v>
      </c>
    </row>
    <row r="22" spans="1:21" x14ac:dyDescent="0.3">
      <c r="A22" s="1">
        <v>17</v>
      </c>
      <c r="B22" s="1" t="s">
        <v>120</v>
      </c>
      <c r="C22" s="2">
        <v>2</v>
      </c>
      <c r="D22" s="2" t="s">
        <v>74</v>
      </c>
      <c r="E22" s="80">
        <v>3</v>
      </c>
      <c r="F22" s="80">
        <v>1</v>
      </c>
      <c r="G22" s="80">
        <v>2</v>
      </c>
      <c r="H22" s="80">
        <v>2</v>
      </c>
      <c r="I22" s="80">
        <v>0</v>
      </c>
      <c r="J22" s="80">
        <v>1</v>
      </c>
      <c r="K22" s="80">
        <v>3</v>
      </c>
      <c r="L22" s="80">
        <v>2</v>
      </c>
      <c r="M22" s="80">
        <v>2</v>
      </c>
      <c r="N22" s="68">
        <v>16</v>
      </c>
      <c r="O22" s="2">
        <v>3</v>
      </c>
      <c r="P22" s="6">
        <v>53.3</v>
      </c>
      <c r="R22" s="100" t="s">
        <v>46</v>
      </c>
      <c r="S22" s="102"/>
      <c r="T22" s="75">
        <v>14</v>
      </c>
      <c r="U22" s="75">
        <f>T22/R1*100</f>
        <v>82.35294117647058</v>
      </c>
    </row>
    <row r="23" spans="1:21" x14ac:dyDescent="0.3">
      <c r="A23" s="1">
        <v>18</v>
      </c>
      <c r="B23" s="1"/>
      <c r="C23" s="2"/>
      <c r="D23" s="2"/>
      <c r="E23" s="7">
        <f t="shared" ref="E23:J23" ca="1" si="1">AVERAGE(E6:E22)/E1*100</f>
        <v>56.470588235294116</v>
      </c>
      <c r="F23" s="7">
        <f t="shared" si="1"/>
        <v>46.666666666666664</v>
      </c>
      <c r="G23" s="7">
        <f t="shared" si="1"/>
        <v>65.625</v>
      </c>
      <c r="H23" s="7">
        <f t="shared" si="1"/>
        <v>56.25</v>
      </c>
      <c r="I23" s="7">
        <f t="shared" si="1"/>
        <v>21.875</v>
      </c>
      <c r="J23" s="7">
        <f t="shared" si="1"/>
        <v>31.25</v>
      </c>
      <c r="K23" s="7">
        <f>AVERAGE(K7:K22)/K1*100</f>
        <v>71.25</v>
      </c>
      <c r="L23" s="7">
        <f>AVERAGE(L6:L22)/L1*100</f>
        <v>47.058823529411761</v>
      </c>
      <c r="M23" s="7">
        <f>AVERAGE(M6:M22)/M1*100</f>
        <v>44.705882352941181</v>
      </c>
      <c r="N23" s="34">
        <f>AVERAGE(N6:N22)</f>
        <v>15.117647058823529</v>
      </c>
      <c r="O23" s="34">
        <f>AVERAGE(O6:O22)</f>
        <v>3.1764705882352939</v>
      </c>
      <c r="P23" s="34">
        <v>50.3</v>
      </c>
      <c r="R23" s="100" t="s">
        <v>47</v>
      </c>
      <c r="S23" s="102"/>
      <c r="T23" s="75">
        <v>0</v>
      </c>
      <c r="U23" s="75">
        <f>T23/R1*100</f>
        <v>0</v>
      </c>
    </row>
    <row r="24" spans="1:21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68"/>
      <c r="O24" s="2"/>
      <c r="P24" s="6">
        <f t="shared" ref="P24" ca="1" si="2">N24/$P$1*100</f>
        <v>0</v>
      </c>
      <c r="R24" s="100" t="s">
        <v>48</v>
      </c>
      <c r="S24" s="102"/>
      <c r="T24" s="75">
        <f ca="1">COUNTIF(P6:P24,"&lt;50")</f>
        <v>13</v>
      </c>
      <c r="U24" s="75">
        <f ca="1">T24/R1*100</f>
        <v>76.470588235294116</v>
      </c>
    </row>
    <row r="25" spans="1:21" s="26" customFormat="1" ht="15" x14ac:dyDescent="0.25">
      <c r="C25" s="35"/>
      <c r="D25" s="35"/>
      <c r="N25" s="36"/>
      <c r="O25" s="35"/>
      <c r="R25"/>
      <c r="S25"/>
      <c r="T25"/>
    </row>
    <row r="26" spans="1:21" ht="322.5" customHeight="1" x14ac:dyDescent="0.3">
      <c r="E26" s="76" t="str">
        <f>'2'!B3</f>
        <v>1. 1. Аудирование с пониманием запрашиваемой информации в прослушанном тексте.</v>
      </c>
      <c r="F26" s="76" t="str">
        <f>'2'!B4</f>
        <v>2. 2. Осмысленное чтение текста вслух</v>
      </c>
      <c r="G26" s="76" t="str">
        <f>'2'!B5</f>
        <v>3K1. 3K1. Говорение: монологическое высказывание на основе плана и визуальной информации.</v>
      </c>
      <c r="H26" s="76" t="str">
        <f>'2'!B6</f>
        <v>3K2. 3K2. Говорение: монологическое высказывание на основе плана и визуальной информации.</v>
      </c>
      <c r="I26" s="76" t="str">
        <f>'2'!B7</f>
        <v>3K3. 3K3. Говорение: монологическое высказывание на основе плана и визуальной информации.</v>
      </c>
      <c r="J26" s="76" t="str">
        <f>'2'!B8</f>
        <v>3K4. 3K4. Говорение: монологическое высказывание на основе плана и визуальной информации.</v>
      </c>
      <c r="K26" s="76" t="e">
        <f>'2'!#REF!</f>
        <v>#REF!</v>
      </c>
      <c r="L26" s="76" t="str">
        <f>'2'!B9</f>
        <v>4. 4. Чтение с пониманием основного содержания прочитанного текста.</v>
      </c>
      <c r="M26" s="76" t="str">
        <f>'2'!B10</f>
        <v>5. 5. Навыки оперирования языковыми средствами в коммуникативнозначимом контексте: грамматические формы.</v>
      </c>
    </row>
    <row r="33" spans="3:4" x14ac:dyDescent="0.3">
      <c r="C33"/>
      <c r="D33"/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8" spans="3:4" x14ac:dyDescent="0.3">
      <c r="C38"/>
      <c r="D38"/>
    </row>
    <row r="39" spans="3:4" x14ac:dyDescent="0.3">
      <c r="C39"/>
      <c r="D39"/>
    </row>
    <row r="41" spans="3:4" x14ac:dyDescent="0.3">
      <c r="C41"/>
      <c r="D41"/>
    </row>
    <row r="42" spans="3:4" x14ac:dyDescent="0.3">
      <c r="C42"/>
      <c r="D42"/>
    </row>
    <row r="43" spans="3:4" x14ac:dyDescent="0.3">
      <c r="C43"/>
      <c r="D43"/>
    </row>
  </sheetData>
  <mergeCells count="25">
    <mergeCell ref="R14:S14"/>
    <mergeCell ref="AA1:AB1"/>
    <mergeCell ref="AA2:AB2"/>
    <mergeCell ref="A3:A5"/>
    <mergeCell ref="B3:B5"/>
    <mergeCell ref="C3:C5"/>
    <mergeCell ref="D3:D5"/>
    <mergeCell ref="E3:M3"/>
    <mergeCell ref="N3:N5"/>
    <mergeCell ref="O3:O5"/>
    <mergeCell ref="P3:P5"/>
    <mergeCell ref="AA3:AB3"/>
    <mergeCell ref="AA4:AB4"/>
    <mergeCell ref="AA5:AB5"/>
    <mergeCell ref="R12:S12"/>
    <mergeCell ref="R13:S13"/>
    <mergeCell ref="R22:S22"/>
    <mergeCell ref="R23:S23"/>
    <mergeCell ref="R24:S24"/>
    <mergeCell ref="R15:S15"/>
    <mergeCell ref="R16:S16"/>
    <mergeCell ref="R17:S17"/>
    <mergeCell ref="R19:S19"/>
    <mergeCell ref="R20:S20"/>
    <mergeCell ref="R21:S21"/>
  </mergeCells>
  <conditionalFormatting sqref="O6:O22 O24">
    <cfRule type="cellIs" dxfId="5" priority="5" operator="equal">
      <formula>3</formula>
    </cfRule>
    <cfRule type="cellIs" dxfId="4" priority="6" operator="equal">
      <formula>4</formula>
    </cfRule>
    <cfRule type="cellIs" dxfId="3" priority="7" operator="equal">
      <formula>2</formula>
    </cfRule>
    <cfRule type="cellIs" dxfId="2" priority="8" operator="equal">
      <formula>5</formula>
    </cfRule>
  </conditionalFormatting>
  <conditionalFormatting sqref="E23:M23">
    <cfRule type="cellIs" dxfId="1" priority="1" operator="lessThan">
      <formula>50</formula>
    </cfRule>
    <cfRule type="cellIs" dxfId="0" priority="2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A5" sqref="A5:A6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103" t="s">
        <v>2</v>
      </c>
      <c r="B1" s="105" t="s">
        <v>19</v>
      </c>
      <c r="C1" s="107" t="s">
        <v>20</v>
      </c>
      <c r="D1" s="109" t="s">
        <v>42</v>
      </c>
      <c r="E1" s="110"/>
      <c r="F1" s="110"/>
      <c r="G1" s="110"/>
      <c r="H1" s="110"/>
      <c r="I1" s="110"/>
      <c r="J1" s="110"/>
      <c r="K1" s="110"/>
      <c r="L1" s="111"/>
      <c r="M1" s="16"/>
    </row>
    <row r="2" spans="1:13" s="17" customFormat="1" ht="106.5" customHeight="1" x14ac:dyDescent="0.3">
      <c r="A2" s="104"/>
      <c r="B2" s="106"/>
      <c r="C2" s="108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3.8" x14ac:dyDescent="0.3">
      <c r="A3" s="19" t="s">
        <v>123</v>
      </c>
      <c r="B3" s="39" t="s">
        <v>125</v>
      </c>
      <c r="C3" s="20">
        <f>'Аношина Н.Н.'!R1</f>
        <v>11</v>
      </c>
      <c r="D3" s="55">
        <f>'Аношина Н.Н.'!S10</f>
        <v>1</v>
      </c>
      <c r="E3" s="55">
        <f>'Аношина Н.Н.'!S9</f>
        <v>3</v>
      </c>
      <c r="F3" s="55">
        <f>'Аношина Н.Н.'!S8</f>
        <v>7</v>
      </c>
      <c r="G3" s="55">
        <f>'Аношина Н.Н.'!S7</f>
        <v>0</v>
      </c>
      <c r="H3" s="56">
        <f>'Аношина Н.Н.'!T13</f>
        <v>100</v>
      </c>
      <c r="I3" s="56">
        <f>'Аношина Н.Н.'!T14</f>
        <v>36.363636363636367</v>
      </c>
      <c r="J3" s="60">
        <f>'Аношина Н.Н.'!T15</f>
        <v>17.09090909090909</v>
      </c>
      <c r="K3" s="60">
        <f>'Аношина Н.Н.'!T16</f>
        <v>3.4545454545454546</v>
      </c>
      <c r="L3" s="60">
        <v>57</v>
      </c>
      <c r="M3" s="21"/>
    </row>
    <row r="4" spans="1:13" s="17" customFormat="1" ht="13.8" x14ac:dyDescent="0.3">
      <c r="A4" s="19" t="s">
        <v>124</v>
      </c>
      <c r="B4" s="82" t="s">
        <v>126</v>
      </c>
      <c r="C4" s="20">
        <f>'Ленченко Н.Д.'!R1</f>
        <v>17</v>
      </c>
      <c r="D4" s="55">
        <f>'Ленченко Н.Д.'!S10</f>
        <v>0</v>
      </c>
      <c r="E4" s="55">
        <f>'Ленченко Н.Д.'!S9</f>
        <v>3</v>
      </c>
      <c r="F4" s="55">
        <f>'Ленченко Н.Д.'!S8</f>
        <v>14</v>
      </c>
      <c r="G4" s="55">
        <f>'Ленченко Н.Д.'!S7</f>
        <v>0</v>
      </c>
      <c r="H4" s="56">
        <f>'Аношина Н.Н.'!T13</f>
        <v>100</v>
      </c>
      <c r="I4" s="56">
        <f>'Ленченко Н.Д.'!T14</f>
        <v>17.647058823529413</v>
      </c>
      <c r="J4" s="60">
        <f>'Ленченко Н.Д.'!T15</f>
        <v>15.117647058823529</v>
      </c>
      <c r="K4" s="60">
        <f>'Ленченко Н.Д.'!T16</f>
        <v>3.1764705882352944</v>
      </c>
      <c r="L4" s="60">
        <v>50.3</v>
      </c>
      <c r="M4" s="21"/>
    </row>
    <row r="5" spans="1:13" s="17" customFormat="1" ht="13.8" x14ac:dyDescent="0.3">
      <c r="A5" s="23" t="s">
        <v>54</v>
      </c>
      <c r="B5" s="24" t="s">
        <v>27</v>
      </c>
      <c r="C5" s="22">
        <f>SUM(C3:C4)</f>
        <v>28</v>
      </c>
      <c r="D5" s="57">
        <f>SUM(D3:D4)</f>
        <v>1</v>
      </c>
      <c r="E5" s="57">
        <f>SUM(E3:E4)</f>
        <v>6</v>
      </c>
      <c r="F5" s="57">
        <f>SUM(F3:F4)</f>
        <v>21</v>
      </c>
      <c r="G5" s="57">
        <f>SUM(G3:G4)</f>
        <v>0</v>
      </c>
      <c r="H5" s="58">
        <f>'1'!P49</f>
        <v>100</v>
      </c>
      <c r="I5" s="58">
        <f>'1'!P50</f>
        <v>25</v>
      </c>
      <c r="J5" s="61">
        <f>'1'!P51</f>
        <v>15.892857142857142</v>
      </c>
      <c r="K5" s="61">
        <f>'1'!P52</f>
        <v>3.2857142857142856</v>
      </c>
      <c r="L5" s="61">
        <v>53.7</v>
      </c>
      <c r="M5" s="21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Аношина Н.Н.</vt:lpstr>
      <vt:lpstr>Ленченко Н.Д.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cp:lastPrinted>2022-12-30T05:58:18Z</cp:lastPrinted>
  <dcterms:created xsi:type="dcterms:W3CDTF">2016-10-24T20:28:15Z</dcterms:created>
  <dcterms:modified xsi:type="dcterms:W3CDTF">2023-01-22T08:47:22Z</dcterms:modified>
</cp:coreProperties>
</file>