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1"/>
  </bookViews>
  <sheets>
    <sheet name="1" sheetId="4" r:id="rId1"/>
    <sheet name="2" sheetId="5" r:id="rId2"/>
    <sheet name="уровни" sheetId="13" r:id="rId3"/>
    <sheet name="7А" sheetId="11" r:id="rId4"/>
    <sheet name="7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'1'!$E$3:$AF$36</definedName>
    <definedName name="_xlnm.Print_Area" localSheetId="0">'1'!$A$2:$AF$54</definedName>
  </definedNames>
  <calcPr calcId="145621"/>
</workbook>
</file>

<file path=xl/calcChain.xml><?xml version="1.0" encoding="utf-8"?>
<calcChain xmlns="http://schemas.openxmlformats.org/spreadsheetml/2006/main">
  <c r="R25" i="18" l="1"/>
  <c r="S25" i="18"/>
  <c r="S23" i="11"/>
  <c r="R23" i="11"/>
  <c r="R36" i="4"/>
  <c r="S36" i="4"/>
  <c r="T36" i="4"/>
  <c r="U36" i="4"/>
  <c r="V36" i="4"/>
  <c r="W36" i="4"/>
  <c r="X36" i="4"/>
  <c r="Y36" i="4"/>
  <c r="Z36" i="4"/>
  <c r="AA36" i="4"/>
  <c r="AB36" i="4"/>
  <c r="AC36" i="4"/>
  <c r="R39" i="4"/>
  <c r="S39" i="4"/>
  <c r="T39" i="4"/>
  <c r="U39" i="4"/>
  <c r="V39" i="4"/>
  <c r="W39" i="4"/>
  <c r="X39" i="4"/>
  <c r="Y39" i="4"/>
  <c r="Z39" i="4"/>
  <c r="AA39" i="4"/>
  <c r="AB39" i="4"/>
  <c r="AC39" i="4"/>
  <c r="R41" i="4"/>
  <c r="S41" i="4"/>
  <c r="T41" i="4"/>
  <c r="U41" i="4"/>
  <c r="V41" i="4"/>
  <c r="W41" i="4"/>
  <c r="X41" i="4"/>
  <c r="Y41" i="4"/>
  <c r="Z41" i="4"/>
  <c r="AA41" i="4"/>
  <c r="AB41" i="4"/>
  <c r="AC41" i="4"/>
  <c r="R42" i="4"/>
  <c r="S42" i="4"/>
  <c r="T42" i="4"/>
  <c r="U42" i="4"/>
  <c r="V42" i="4"/>
  <c r="V40" i="4" s="1"/>
  <c r="W42" i="4"/>
  <c r="W40" i="4" s="1"/>
  <c r="X42" i="4"/>
  <c r="X40" i="4" s="1"/>
  <c r="Y42" i="4"/>
  <c r="Z42" i="4"/>
  <c r="Z40" i="4" s="1"/>
  <c r="AA42" i="4"/>
  <c r="AA40" i="4" s="1"/>
  <c r="AB42" i="4"/>
  <c r="AB40" i="4" s="1"/>
  <c r="AC42" i="4"/>
  <c r="AC40" i="4" l="1"/>
  <c r="Y40" i="4"/>
  <c r="U40" i="4"/>
  <c r="T40" i="4"/>
  <c r="S40" i="4"/>
  <c r="R40" i="4"/>
  <c r="C4" i="6" l="1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X16" i="18"/>
  <c r="K4" i="6" s="1"/>
  <c r="X15" i="18"/>
  <c r="J4" i="6" s="1"/>
  <c r="W10" i="18"/>
  <c r="X10" i="18" s="1"/>
  <c r="W9" i="18"/>
  <c r="E4" i="6" s="1"/>
  <c r="W8" i="18"/>
  <c r="X8" i="18" s="1"/>
  <c r="W7" i="18"/>
  <c r="X7" i="18" s="1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AR2" i="18"/>
  <c r="AQ2" i="18"/>
  <c r="AQ3" i="18" s="1"/>
  <c r="AM2" i="18"/>
  <c r="AI2" i="18"/>
  <c r="Q1" i="18"/>
  <c r="Q25" i="18" s="1"/>
  <c r="P1" i="18"/>
  <c r="P25" i="18" s="1"/>
  <c r="O1" i="18"/>
  <c r="O25" i="18" s="1"/>
  <c r="N1" i="18"/>
  <c r="M1" i="18"/>
  <c r="M25" i="18" s="1"/>
  <c r="L1" i="18"/>
  <c r="L25" i="18" s="1"/>
  <c r="K1" i="18"/>
  <c r="J1" i="18"/>
  <c r="I1" i="18"/>
  <c r="I25" i="18" s="1"/>
  <c r="H1" i="18"/>
  <c r="H25" i="18" s="1"/>
  <c r="G1" i="18"/>
  <c r="G25" i="18" s="1"/>
  <c r="F1" i="18"/>
  <c r="E1" i="18"/>
  <c r="E25" i="18" s="1"/>
  <c r="F1" i="11"/>
  <c r="F23" i="11" s="1"/>
  <c r="G1" i="11"/>
  <c r="G23" i="11" s="1"/>
  <c r="H1" i="11"/>
  <c r="H23" i="11" s="1"/>
  <c r="I1" i="11"/>
  <c r="I23" i="11" s="1"/>
  <c r="J1" i="11"/>
  <c r="J23" i="11" s="1"/>
  <c r="K1" i="11"/>
  <c r="K23" i="11" s="1"/>
  <c r="L1" i="11"/>
  <c r="L23" i="11" s="1"/>
  <c r="M1" i="11"/>
  <c r="M23" i="11" s="1"/>
  <c r="N1" i="11"/>
  <c r="N23" i="11" s="1"/>
  <c r="O1" i="11"/>
  <c r="O23" i="11" s="1"/>
  <c r="P1" i="11"/>
  <c r="P23" i="11" s="1"/>
  <c r="Q1" i="11"/>
  <c r="Q23" i="11" s="1"/>
  <c r="AH4" i="11" s="1"/>
  <c r="E1" i="11"/>
  <c r="E23" i="11" s="1"/>
  <c r="AG4" i="11"/>
  <c r="AG5" i="11"/>
  <c r="AH5" i="11"/>
  <c r="W7" i="11"/>
  <c r="Q27" i="11"/>
  <c r="AE45" i="4"/>
  <c r="AF45" i="4" s="1"/>
  <c r="AF1" i="4"/>
  <c r="Q36" i="4"/>
  <c r="Q39" i="4"/>
  <c r="J15" i="5" s="1"/>
  <c r="G15" i="5" s="1"/>
  <c r="Q41" i="4"/>
  <c r="Q42" i="4"/>
  <c r="W2" i="18" l="1"/>
  <c r="F25" i="18"/>
  <c r="AA2" i="18"/>
  <c r="J25" i="18"/>
  <c r="AE2" i="18"/>
  <c r="N25" i="18"/>
  <c r="AI3" i="18"/>
  <c r="AB2" i="18"/>
  <c r="I9" i="5" s="1"/>
  <c r="K25" i="18"/>
  <c r="AM3" i="18"/>
  <c r="W3" i="18"/>
  <c r="AA3" i="18"/>
  <c r="AE3" i="18"/>
  <c r="X9" i="18"/>
  <c r="F4" i="6"/>
  <c r="D4" i="6"/>
  <c r="AH2" i="11"/>
  <c r="H15" i="5" s="1"/>
  <c r="AG2" i="11"/>
  <c r="H14" i="5" s="1"/>
  <c r="AN2" i="18"/>
  <c r="AN3" i="18" s="1"/>
  <c r="AO2" i="18"/>
  <c r="AO3" i="18" s="1"/>
  <c r="AF2" i="18"/>
  <c r="AF3" i="18" s="1"/>
  <c r="AG2" i="18"/>
  <c r="AG3" i="18" s="1"/>
  <c r="Y2" i="18"/>
  <c r="I6" i="5" s="1"/>
  <c r="X2" i="18"/>
  <c r="X3" i="18" s="1"/>
  <c r="X13" i="18"/>
  <c r="G4" i="6"/>
  <c r="AB3" i="18"/>
  <c r="AR3" i="18"/>
  <c r="I8" i="5"/>
  <c r="AJ2" i="18"/>
  <c r="I4" i="5"/>
  <c r="I12" i="5"/>
  <c r="AF6" i="4"/>
  <c r="AC2" i="18"/>
  <c r="AK2" i="18"/>
  <c r="AS2" i="18"/>
  <c r="X14" i="18"/>
  <c r="I4" i="6" s="1"/>
  <c r="V2" i="18"/>
  <c r="Z2" i="18"/>
  <c r="AD2" i="18"/>
  <c r="AH2" i="18"/>
  <c r="AL2" i="18"/>
  <c r="AP2" i="18"/>
  <c r="AT2" i="18"/>
  <c r="T1" i="18"/>
  <c r="Q40" i="4"/>
  <c r="P27" i="11"/>
  <c r="O27" i="11"/>
  <c r="N27" i="11"/>
  <c r="M27" i="11"/>
  <c r="L27" i="11"/>
  <c r="K27" i="11"/>
  <c r="J27" i="11"/>
  <c r="I27" i="11"/>
  <c r="H27" i="11"/>
  <c r="G27" i="11"/>
  <c r="F27" i="11"/>
  <c r="E27" i="11"/>
  <c r="Y3" i="18" l="1"/>
  <c r="I14" i="5"/>
  <c r="I13" i="5"/>
  <c r="AG3" i="11"/>
  <c r="AH3" i="11"/>
  <c r="I5" i="5"/>
  <c r="V3" i="18"/>
  <c r="I3" i="5"/>
  <c r="AH3" i="18"/>
  <c r="I15" i="5"/>
  <c r="AJ3" i="18"/>
  <c r="AT3" i="18"/>
  <c r="AD3" i="18"/>
  <c r="I11" i="5"/>
  <c r="AS3" i="18"/>
  <c r="AL3" i="18"/>
  <c r="AC3" i="18"/>
  <c r="I10" i="5"/>
  <c r="AP3" i="18"/>
  <c r="Z3" i="18"/>
  <c r="I7" i="5"/>
  <c r="AK3" i="18"/>
  <c r="T11" i="18"/>
  <c r="T7" i="18"/>
  <c r="T9" i="18"/>
  <c r="T18" i="18"/>
  <c r="T14" i="18"/>
  <c r="T10" i="18"/>
  <c r="T17" i="18"/>
  <c r="T15" i="18"/>
  <c r="T13" i="18"/>
  <c r="T8" i="18"/>
  <c r="T6" i="18"/>
  <c r="T16" i="18"/>
  <c r="T12" i="18"/>
  <c r="F39" i="4"/>
  <c r="J4" i="5" s="1"/>
  <c r="G4" i="5" s="1"/>
  <c r="G39" i="4"/>
  <c r="J5" i="5" s="1"/>
  <c r="G5" i="5" s="1"/>
  <c r="H39" i="4"/>
  <c r="J6" i="5" s="1"/>
  <c r="G6" i="5" s="1"/>
  <c r="I39" i="4"/>
  <c r="J7" i="5" s="1"/>
  <c r="G7" i="5" s="1"/>
  <c r="J39" i="4"/>
  <c r="J8" i="5" s="1"/>
  <c r="G8" i="5" s="1"/>
  <c r="K39" i="4"/>
  <c r="J9" i="5" s="1"/>
  <c r="G9" i="5" s="1"/>
  <c r="L39" i="4"/>
  <c r="J10" i="5" s="1"/>
  <c r="G10" i="5" s="1"/>
  <c r="M39" i="4"/>
  <c r="J11" i="5" s="1"/>
  <c r="G11" i="5" s="1"/>
  <c r="N39" i="4"/>
  <c r="J12" i="5" s="1"/>
  <c r="G12" i="5" s="1"/>
  <c r="O39" i="4"/>
  <c r="J13" i="5" s="1"/>
  <c r="G13" i="5" s="1"/>
  <c r="P39" i="4"/>
  <c r="J14" i="5" s="1"/>
  <c r="G14" i="5" s="1"/>
  <c r="E39" i="4"/>
  <c r="J3" i="5" s="1"/>
  <c r="G3" i="5" s="1"/>
  <c r="C3" i="6"/>
  <c r="X16" i="11"/>
  <c r="K3" i="6" s="1"/>
  <c r="X15" i="11"/>
  <c r="J3" i="6" s="1"/>
  <c r="W10" i="11"/>
  <c r="X10" i="11" s="1"/>
  <c r="W9" i="11"/>
  <c r="W8" i="11"/>
  <c r="F3" i="6" s="1"/>
  <c r="X7" i="11"/>
  <c r="AF5" i="11"/>
  <c r="AE5" i="11"/>
  <c r="AD5" i="11"/>
  <c r="AC5" i="11"/>
  <c r="AB5" i="11"/>
  <c r="AA5" i="11"/>
  <c r="Z5" i="11"/>
  <c r="Y5" i="11"/>
  <c r="X5" i="11"/>
  <c r="W5" i="11"/>
  <c r="V5" i="11"/>
  <c r="AF4" i="11"/>
  <c r="AE4" i="11"/>
  <c r="AD4" i="11"/>
  <c r="AC4" i="11"/>
  <c r="AB4" i="11"/>
  <c r="AA4" i="11"/>
  <c r="Z4" i="11"/>
  <c r="Y4" i="11"/>
  <c r="X4" i="11"/>
  <c r="W4" i="11"/>
  <c r="V4" i="11"/>
  <c r="AF2" i="11"/>
  <c r="H13" i="5" s="1"/>
  <c r="AE2" i="11"/>
  <c r="H12" i="5" s="1"/>
  <c r="AD2" i="11"/>
  <c r="H11" i="5" s="1"/>
  <c r="AC2" i="11"/>
  <c r="H10" i="5" s="1"/>
  <c r="AB2" i="11"/>
  <c r="H9" i="5" s="1"/>
  <c r="AA2" i="11"/>
  <c r="H8" i="5" s="1"/>
  <c r="Z2" i="11"/>
  <c r="H7" i="5" s="1"/>
  <c r="Y2" i="11"/>
  <c r="H6" i="5" s="1"/>
  <c r="X2" i="11"/>
  <c r="H5" i="5" s="1"/>
  <c r="W2" i="11"/>
  <c r="H4" i="5" s="1"/>
  <c r="V2" i="11"/>
  <c r="H3" i="5" s="1"/>
  <c r="T1" i="11"/>
  <c r="T6" i="11" s="1"/>
  <c r="F41" i="4"/>
  <c r="G41" i="4"/>
  <c r="H41" i="4"/>
  <c r="I41" i="4"/>
  <c r="J41" i="4"/>
  <c r="K41" i="4"/>
  <c r="L41" i="4"/>
  <c r="M41" i="4"/>
  <c r="N41" i="4"/>
  <c r="O41" i="4"/>
  <c r="P41" i="4"/>
  <c r="E41" i="4"/>
  <c r="AE36" i="4"/>
  <c r="AD36" i="4"/>
  <c r="T25" i="18" l="1"/>
  <c r="X24" i="18"/>
  <c r="Y24" i="18" s="1"/>
  <c r="X20" i="18"/>
  <c r="X17" i="18"/>
  <c r="L4" i="6" s="1"/>
  <c r="X12" i="18"/>
  <c r="T8" i="11"/>
  <c r="T12" i="11"/>
  <c r="T20" i="11"/>
  <c r="T9" i="11"/>
  <c r="T13" i="11"/>
  <c r="T17" i="11"/>
  <c r="T21" i="11"/>
  <c r="T10" i="11"/>
  <c r="T14" i="11"/>
  <c r="T18" i="11"/>
  <c r="T22" i="11"/>
  <c r="T7" i="11"/>
  <c r="T11" i="11"/>
  <c r="T15" i="11"/>
  <c r="T19" i="11"/>
  <c r="T16" i="11"/>
  <c r="X3" i="11"/>
  <c r="AB3" i="11"/>
  <c r="AF3" i="11"/>
  <c r="Y3" i="11"/>
  <c r="AC3" i="11"/>
  <c r="V3" i="11"/>
  <c r="Z3" i="11"/>
  <c r="AD3" i="11"/>
  <c r="X14" i="11"/>
  <c r="I3" i="6" s="1"/>
  <c r="W3" i="11"/>
  <c r="AA3" i="11"/>
  <c r="AE3" i="11"/>
  <c r="X13" i="11"/>
  <c r="D3" i="6"/>
  <c r="E3" i="6"/>
  <c r="G3" i="6"/>
  <c r="X8" i="11"/>
  <c r="X9" i="11"/>
  <c r="AF54" i="4"/>
  <c r="K5" i="6" s="1"/>
  <c r="AF53" i="4"/>
  <c r="J5" i="6" s="1"/>
  <c r="AE48" i="4"/>
  <c r="AF48" i="4" s="1"/>
  <c r="AE47" i="4"/>
  <c r="AE46" i="4"/>
  <c r="AF46" i="4" s="1"/>
  <c r="T23" i="11" l="1"/>
  <c r="H3" i="6"/>
  <c r="H4" i="6"/>
  <c r="X21" i="18"/>
  <c r="Y20" i="18"/>
  <c r="X20" i="11"/>
  <c r="X24" i="11"/>
  <c r="Y24" i="11" s="1"/>
  <c r="X12" i="11"/>
  <c r="X17" i="11"/>
  <c r="L3" i="6" s="1"/>
  <c r="AF52" i="4"/>
  <c r="I5" i="6" s="1"/>
  <c r="C5" i="6"/>
  <c r="AF47" i="4"/>
  <c r="AF51" i="4"/>
  <c r="H5" i="6" s="1"/>
  <c r="G5" i="6"/>
  <c r="F5" i="6"/>
  <c r="D5" i="6"/>
  <c r="E5" i="6"/>
  <c r="Y21" i="18" l="1"/>
  <c r="X22" i="18"/>
  <c r="X21" i="11"/>
  <c r="Y20" i="11"/>
  <c r="F42" i="4"/>
  <c r="G42" i="4"/>
  <c r="H42" i="4"/>
  <c r="I42" i="4"/>
  <c r="J42" i="4"/>
  <c r="K42" i="4"/>
  <c r="L42" i="4"/>
  <c r="M42" i="4"/>
  <c r="N42" i="4"/>
  <c r="O42" i="4"/>
  <c r="P42" i="4"/>
  <c r="E42" i="4"/>
  <c r="F36" i="4"/>
  <c r="G36" i="4"/>
  <c r="H36" i="4"/>
  <c r="I36" i="4"/>
  <c r="J36" i="4"/>
  <c r="K36" i="4"/>
  <c r="L36" i="4"/>
  <c r="M36" i="4"/>
  <c r="N36" i="4"/>
  <c r="O36" i="4"/>
  <c r="P36" i="4"/>
  <c r="E36" i="4"/>
  <c r="Y22" i="18" l="1"/>
  <c r="X23" i="18"/>
  <c r="Y23" i="18" s="1"/>
  <c r="X22" i="11"/>
  <c r="Y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M40" i="4"/>
  <c r="I40" i="4"/>
  <c r="E40" i="4"/>
  <c r="P40" i="4"/>
  <c r="L40" i="4"/>
  <c r="H40" i="4"/>
  <c r="O40" i="4"/>
  <c r="K40" i="4"/>
  <c r="G40" i="4"/>
  <c r="N40" i="4"/>
  <c r="J40" i="4"/>
  <c r="F40" i="4"/>
  <c r="AF35" i="4"/>
  <c r="AF27" i="4"/>
  <c r="AF34" i="4"/>
  <c r="AF30" i="4"/>
  <c r="AF26" i="4"/>
  <c r="AF33" i="4"/>
  <c r="AF29" i="4"/>
  <c r="AF25" i="4"/>
  <c r="AF31" i="4"/>
  <c r="AF32" i="4"/>
  <c r="AF28" i="4"/>
  <c r="AF50" i="4" l="1"/>
  <c r="X23" i="11"/>
  <c r="Y23" i="11" s="1"/>
  <c r="Y22" i="11"/>
  <c r="J55" i="4"/>
  <c r="K55" i="4" s="1"/>
  <c r="J51" i="4"/>
  <c r="K51" i="4" s="1"/>
  <c r="AF36" i="4"/>
  <c r="AF55" i="4"/>
  <c r="L5" i="6" s="1"/>
  <c r="J52" i="4" l="1"/>
  <c r="K52" i="4" l="1"/>
  <c r="J53" i="4"/>
  <c r="K53" i="4" l="1"/>
  <c r="J54" i="4"/>
  <c r="K54" i="4" s="1"/>
</calcChain>
</file>

<file path=xl/sharedStrings.xml><?xml version="1.0" encoding="utf-8"?>
<sst xmlns="http://schemas.openxmlformats.org/spreadsheetml/2006/main" count="374" uniqueCount="105">
  <si>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</si>
  <si>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</si>
  <si>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</si>
  <si>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</si>
  <si>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</si>
  <si>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</si>
  <si>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</si>
  <si>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</si>
  <si>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</si>
  <si>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</si>
  <si>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</si>
  <si>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</si>
  <si>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</si>
  <si>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</si>
  <si>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</si>
  <si>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</si>
  <si>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</si>
  <si>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</si>
  <si>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</si>
  <si>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</si>
  <si>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</si>
  <si>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</si>
  <si>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</si>
  <si>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</si>
  <si>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</si>
  <si>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</si>
  <si>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</si>
  <si>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</si>
  <si>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</si>
  <si>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</si>
  <si>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</si>
  <si>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</si>
  <si>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</si>
  <si>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</si>
  <si>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</si>
  <si>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</si>
  <si>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</si>
  <si>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</si>
  <si>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</si>
  <si>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</si>
  <si>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</si>
  <si>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</si>
  <si>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</si>
  <si>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</si>
  <si>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</si>
  <si>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</si>
  <si>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</si>
  <si>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</si>
  <si>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</si>
  <si>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</si>
  <si>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</si>
  <si>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</si>
  <si>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</si>
  <si>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</si>
  <si>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</si>
  <si>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</si>
  <si>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Акиев Даниил</t>
  </si>
  <si>
    <t>А</t>
  </si>
  <si>
    <t>Алехин Ярослав</t>
  </si>
  <si>
    <t>Ахмедов Абуманнон</t>
  </si>
  <si>
    <t>X</t>
  </si>
  <si>
    <t>Беспалова Диана</t>
  </si>
  <si>
    <t>Ведьманова Диана</t>
  </si>
  <si>
    <t>Воробьева Мария</t>
  </si>
  <si>
    <t>Глухов Алексей</t>
  </si>
  <si>
    <t>Иванов Никита</t>
  </si>
  <si>
    <t>Конаков Артем</t>
  </si>
  <si>
    <t>Костырева Анастасия</t>
  </si>
  <si>
    <t>Кондалова Дарья</t>
  </si>
  <si>
    <t>Мухтулов Артем</t>
  </si>
  <si>
    <t>Садкевич Арсен</t>
  </si>
  <si>
    <t>Устинов Максим</t>
  </si>
  <si>
    <t>Аткина Полина</t>
  </si>
  <si>
    <t>Б</t>
  </si>
  <si>
    <t>Бабахов Даниил</t>
  </si>
  <si>
    <t>Землянова Валерия</t>
  </si>
  <si>
    <t>Зубенко Артур</t>
  </si>
  <si>
    <t>Казанков Вячеслав</t>
  </si>
  <si>
    <t>Крикунов Артур</t>
  </si>
  <si>
    <t>Леонова Диана</t>
  </si>
  <si>
    <t>Магомедалиев Магомед</t>
  </si>
  <si>
    <t>Рыков Константин</t>
  </si>
  <si>
    <t>Садчикова Владислава</t>
  </si>
  <si>
    <t>Ильин Антон</t>
  </si>
  <si>
    <t>Гриднев Денис</t>
  </si>
  <si>
    <t>Доляев Максим</t>
  </si>
  <si>
    <t>Байбиков Иван</t>
  </si>
  <si>
    <t>Ачапкин Денис</t>
  </si>
  <si>
    <t>Цедина Василиса</t>
  </si>
  <si>
    <t>1. 1. Развитие представлений о числе и числовых системах от натуральных до действительных чисел. Оперировать на базовом уровне понятием целое число</t>
  </si>
  <si>
    <t>2. 2. Развитие представлений о числе и числовых системах от натуральных до действительных чисел. Оперировать на базовом уровне понятием обыкновенная дробь, смешанное число</t>
  </si>
  <si>
    <t>3. 3.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t>
  </si>
  <si>
    <t>4. 4. Развитие представлений о числе и числовых системах от натуральных до действительных чисел. Оперировать на базовом уровне понятием десятичная дробь</t>
  </si>
  <si>
    <t>5. 5. Умение пользоваться оценкой и прикидкой при практических расчетах. Оценивать размеры реальных объектов окружающего мира</t>
  </si>
  <si>
    <t>6. 6.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t>
  </si>
  <si>
    <t>7. 7. Овладение символьным языком алгебры. Оперировать понятием модуль числа, геометрическая интерпретация модуля числа</t>
  </si>
  <si>
    <t>8. 8. Развитие представлений о числе и числовых системах от натуральных до действительных чисел. Сравнивать рациональные числа / упорядочивать числа, записанные в виде обыкновенных дробей, десятичных дробей</t>
  </si>
  <si>
    <t>9. 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</t>
  </si>
  <si>
    <t>10. 10. 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</t>
  </si>
  <si>
    <t>11. 11.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</t>
  </si>
  <si>
    <t>12. 12. Овладение геометрическим языком, развитие навыков изобразительных умений, навыков геометрических построений. Оперировать на базовом уровне понятиями: фигура, точка, отрезок, прямая, луч, ломанная, угол, многоугольник, треугольник и четырехугольник, прямоугольник и квадрат, окружность и круг, прямоугольный параллелепипед, куб, шар. Изображать изучаемые фигуры от руки и с помощью линейки</t>
  </si>
  <si>
    <t>13. 13.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</t>
  </si>
  <si>
    <t>7А</t>
  </si>
  <si>
    <t>7Б</t>
  </si>
  <si>
    <t>Федосеева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</si>
</sst>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15" fillId="0" borderId="1" xfId="2" applyBorder="1"/>
    <xf numFmtId="0" fontId="15" fillId="0" borderId="9" xfId="2" applyBorder="1"/>
    <xf numFmtId="0" fontId="15" fillId="0" borderId="8" xfId="2" applyBorder="1"/>
    <xf numFmtId="164" fontId="14" fillId="8" borderId="1" xfId="0" applyNumberFormat="1" applyFont="1" applyFill="1" applyBorder="1" applyAlignment="1">
      <alignment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3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'1'!$E$51:$I$55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'1'!$K$51:$K$55</c:f>
              <c:numCache>
                <c:formatCode>0.0</c:formatCode>
                <c:ptCount val="5"/>
                <c:pt idx="0">
                  <c:v>6.666666666666667</c:v>
                </c:pt>
                <c:pt idx="1">
                  <c:v>3.3333333333333335</c:v>
                </c:pt>
                <c:pt idx="2">
                  <c:v>13.333333333333334</c:v>
                </c:pt>
                <c:pt idx="3">
                  <c:v>20</c:v>
                </c:pt>
                <c:pt idx="4">
                  <c:v>56.666666666666664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'7А'!$V$20:$W$24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'7А'!$Y$20:$Y$24</c:f>
              <c:numCache>
                <c:formatCode>0.0</c:formatCode>
                <c:ptCount val="5"/>
                <c:pt idx="0">
                  <c:v>6.0606060606060606</c:v>
                </c:pt>
                <c:pt idx="1">
                  <c:v>3.0303030303030303</c:v>
                </c:pt>
                <c:pt idx="2">
                  <c:v>9.0909090909090917</c:v>
                </c:pt>
                <c:pt idx="3">
                  <c:v>15.151515151515152</c:v>
                </c:pt>
                <c:pt idx="4">
                  <c:v>21.212121212121211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'7Б'!$V$20:$W$24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'7Б'!$Y$20:$Y$24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  <c:pt idx="3">
                  <c:v>15.384615384615385</c:v>
                </c:pt>
                <c:pt idx="4">
                  <c:v>76.923076923076934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21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48.484848484848484</c:v>
                </c:pt>
                <c:pt idx="1">
                  <c:v>48.484848484848484</c:v>
                </c:pt>
                <c:pt idx="2">
                  <c:v>93.333333333333329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18.181818181818183</c:v>
                </c:pt>
                <c:pt idx="1">
                  <c:v>7.6923076923076925</c:v>
                </c:pt>
                <c:pt idx="2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92032"/>
        <c:axId val="100493568"/>
        <c:axId val="0"/>
      </c:bar3DChart>
      <c:catAx>
        <c:axId val="100492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0493568"/>
        <c:crosses val="autoZero"/>
        <c:auto val="1"/>
        <c:lblAlgn val="ctr"/>
        <c:lblOffset val="100"/>
        <c:noMultiLvlLbl val="0"/>
      </c:catAx>
      <c:valAx>
        <c:axId val="1004935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04920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57.647058823529406</c:v>
                </c:pt>
                <c:pt idx="1">
                  <c:v>44.615384615384613</c:v>
                </c:pt>
                <c:pt idx="2">
                  <c:v>51.999999999999986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39392"/>
        <c:axId val="100553472"/>
        <c:axId val="0"/>
      </c:bar3DChart>
      <c:catAx>
        <c:axId val="100539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0553472"/>
        <c:crosses val="autoZero"/>
        <c:auto val="1"/>
        <c:lblAlgn val="ctr"/>
        <c:lblOffset val="100"/>
        <c:noMultiLvlLbl val="0"/>
      </c:catAx>
      <c:valAx>
        <c:axId val="1005534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0539392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'2'!$D$3:$D$15</c:f>
              <c:numCache>
                <c:formatCode>General</c:formatCode>
                <c:ptCount val="13"/>
                <c:pt idx="0">
                  <c:v>90</c:v>
                </c:pt>
                <c:pt idx="1">
                  <c:v>66.67</c:v>
                </c:pt>
                <c:pt idx="2">
                  <c:v>66.67</c:v>
                </c:pt>
                <c:pt idx="3">
                  <c:v>76.67</c:v>
                </c:pt>
                <c:pt idx="4">
                  <c:v>80</c:v>
                </c:pt>
                <c:pt idx="5">
                  <c:v>86.67</c:v>
                </c:pt>
                <c:pt idx="6">
                  <c:v>63.33</c:v>
                </c:pt>
                <c:pt idx="7">
                  <c:v>80</c:v>
                </c:pt>
                <c:pt idx="8">
                  <c:v>13.33</c:v>
                </c:pt>
                <c:pt idx="9">
                  <c:v>76.67</c:v>
                </c:pt>
                <c:pt idx="10">
                  <c:v>13.33</c:v>
                </c:pt>
                <c:pt idx="11">
                  <c:v>40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23104"/>
        <c:axId val="100624640"/>
      </c:lineChart>
      <c:catAx>
        <c:axId val="1006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0624640"/>
        <c:crosses val="autoZero"/>
        <c:auto val="1"/>
        <c:lblAlgn val="ctr"/>
        <c:lblOffset val="100"/>
        <c:noMultiLvlLbl val="0"/>
      </c:catAx>
      <c:valAx>
        <c:axId val="100624640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0062310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450272</xdr:colOff>
      <xdr:row>5</xdr:row>
      <xdr:rowOff>178376</xdr:rowOff>
    </xdr:from>
    <xdr:to>
      <xdr:col>34</xdr:col>
      <xdr:colOff>0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450272</xdr:colOff>
      <xdr:row>5</xdr:row>
      <xdr:rowOff>178376</xdr:rowOff>
    </xdr:from>
    <xdr:to>
      <xdr:col>38</xdr:col>
      <xdr:colOff>419101</xdr:colOff>
      <xdr:row>24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55"/>
  <sheetViews>
    <sheetView topLeftCell="A31" zoomScale="85" zoomScaleNormal="85" workbookViewId="0">
      <selection activeCell="E44" sqref="E44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30" customWidth="1"/>
    <col min="31" max="31" width="8.6640625" style="3" bestFit="1" customWidth="1"/>
  </cols>
  <sheetData>
    <row r="1" spans="1:32" x14ac:dyDescent="0.3">
      <c r="D1" s="31" t="s">
        <v>35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2</v>
      </c>
      <c r="N1" s="4">
        <v>1</v>
      </c>
      <c r="O1" s="4">
        <v>2</v>
      </c>
      <c r="P1" s="4">
        <v>1</v>
      </c>
      <c r="Q1" s="4">
        <v>1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15</v>
      </c>
    </row>
    <row r="3" spans="1:32" x14ac:dyDescent="0.3">
      <c r="A3" s="86" t="s">
        <v>0</v>
      </c>
      <c r="B3" s="86" t="s">
        <v>1</v>
      </c>
      <c r="C3" s="86" t="s">
        <v>3</v>
      </c>
      <c r="D3" s="86" t="s">
        <v>36</v>
      </c>
      <c r="E3" s="89" t="s">
        <v>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1"/>
      <c r="AD3" s="83" t="s">
        <v>4</v>
      </c>
      <c r="AE3" s="83" t="s">
        <v>5</v>
      </c>
      <c r="AF3" s="86" t="s">
        <v>7</v>
      </c>
    </row>
    <row r="4" spans="1:32" x14ac:dyDescent="0.3">
      <c r="A4" s="87"/>
      <c r="B4" s="87"/>
      <c r="C4" s="87"/>
      <c r="D4" s="8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4"/>
      <c r="AE4" s="84"/>
      <c r="AF4" s="87"/>
    </row>
    <row r="5" spans="1:32" x14ac:dyDescent="0.3">
      <c r="A5" s="88"/>
      <c r="B5" s="88"/>
      <c r="C5" s="88"/>
      <c r="D5" s="8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5"/>
      <c r="AE5" s="85"/>
      <c r="AF5" s="88"/>
    </row>
    <row r="6" spans="1:32" x14ac:dyDescent="0.3">
      <c r="A6" s="1">
        <v>1</v>
      </c>
      <c r="B6" s="1" t="s">
        <v>56</v>
      </c>
      <c r="C6" s="74">
        <v>1</v>
      </c>
      <c r="D6" s="74" t="s">
        <v>57</v>
      </c>
      <c r="E6" s="74">
        <v>1</v>
      </c>
      <c r="F6" s="74">
        <v>0</v>
      </c>
      <c r="G6" s="74">
        <v>0</v>
      </c>
      <c r="H6" s="74">
        <v>0</v>
      </c>
      <c r="I6" s="74">
        <v>1</v>
      </c>
      <c r="J6" s="74">
        <v>1</v>
      </c>
      <c r="K6" s="74">
        <v>0</v>
      </c>
      <c r="L6" s="74">
        <v>1</v>
      </c>
      <c r="M6" s="74">
        <v>0</v>
      </c>
      <c r="N6" s="74">
        <v>1</v>
      </c>
      <c r="O6" s="74">
        <v>0</v>
      </c>
      <c r="P6" s="74">
        <v>1</v>
      </c>
      <c r="Q6" s="74"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4">
        <v>6</v>
      </c>
      <c r="AE6" s="74">
        <v>3</v>
      </c>
      <c r="AF6" s="6">
        <f>AD6/$AF$1*100</f>
        <v>40</v>
      </c>
    </row>
    <row r="7" spans="1:32" x14ac:dyDescent="0.3">
      <c r="A7" s="1">
        <v>2</v>
      </c>
      <c r="B7" s="1" t="s">
        <v>58</v>
      </c>
      <c r="C7" s="74">
        <v>1</v>
      </c>
      <c r="D7" s="74" t="s">
        <v>57</v>
      </c>
      <c r="E7" s="74">
        <v>1</v>
      </c>
      <c r="F7" s="74">
        <v>1</v>
      </c>
      <c r="G7" s="74">
        <v>0</v>
      </c>
      <c r="H7" s="74">
        <v>1</v>
      </c>
      <c r="I7" s="74">
        <v>1</v>
      </c>
      <c r="J7" s="74">
        <v>1</v>
      </c>
      <c r="K7" s="74">
        <v>0</v>
      </c>
      <c r="L7" s="74">
        <v>1</v>
      </c>
      <c r="M7" s="74">
        <v>0</v>
      </c>
      <c r="N7" s="74">
        <v>0</v>
      </c>
      <c r="O7" s="74">
        <v>0</v>
      </c>
      <c r="P7" s="74">
        <v>1</v>
      </c>
      <c r="Q7" s="74"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4">
        <v>7</v>
      </c>
      <c r="AE7" s="74">
        <v>3</v>
      </c>
      <c r="AF7" s="6">
        <f t="shared" ref="AF7:AF24" si="0">AD7/$AF$1*100</f>
        <v>46.666666666666664</v>
      </c>
    </row>
    <row r="8" spans="1:32" x14ac:dyDescent="0.3">
      <c r="A8" s="1">
        <v>3</v>
      </c>
      <c r="B8" s="1" t="s">
        <v>59</v>
      </c>
      <c r="C8" s="74">
        <v>1</v>
      </c>
      <c r="D8" s="74" t="s">
        <v>57</v>
      </c>
      <c r="E8" s="74">
        <v>1</v>
      </c>
      <c r="F8" s="74">
        <v>0</v>
      </c>
      <c r="G8" s="74">
        <v>0</v>
      </c>
      <c r="H8" s="74">
        <v>0</v>
      </c>
      <c r="I8" s="74">
        <v>1</v>
      </c>
      <c r="J8" s="74">
        <v>1</v>
      </c>
      <c r="K8" s="74">
        <v>0</v>
      </c>
      <c r="L8" s="74">
        <v>1</v>
      </c>
      <c r="M8" s="74">
        <v>0</v>
      </c>
      <c r="N8" s="74">
        <v>1</v>
      </c>
      <c r="O8" s="74" t="s">
        <v>60</v>
      </c>
      <c r="P8" s="74">
        <v>1</v>
      </c>
      <c r="Q8" s="74" t="s">
        <v>60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4">
        <v>6</v>
      </c>
      <c r="AE8" s="74">
        <v>3</v>
      </c>
      <c r="AF8" s="6">
        <f t="shared" si="0"/>
        <v>40</v>
      </c>
    </row>
    <row r="9" spans="1:32" x14ac:dyDescent="0.3">
      <c r="A9" s="1">
        <v>4</v>
      </c>
      <c r="B9" s="1" t="s">
        <v>61</v>
      </c>
      <c r="C9" s="74">
        <v>1</v>
      </c>
      <c r="D9" s="74" t="s">
        <v>57</v>
      </c>
      <c r="E9" s="74">
        <v>0</v>
      </c>
      <c r="F9" s="74">
        <v>1</v>
      </c>
      <c r="G9" s="74">
        <v>1</v>
      </c>
      <c r="H9" s="74">
        <v>1</v>
      </c>
      <c r="I9" s="74">
        <v>1</v>
      </c>
      <c r="J9" s="74">
        <v>1</v>
      </c>
      <c r="K9" s="74">
        <v>1</v>
      </c>
      <c r="L9" s="74">
        <v>1</v>
      </c>
      <c r="M9" s="74">
        <v>0</v>
      </c>
      <c r="N9" s="74">
        <v>1</v>
      </c>
      <c r="O9" s="74">
        <v>0</v>
      </c>
      <c r="P9" s="74">
        <v>1</v>
      </c>
      <c r="Q9" s="74" t="s">
        <v>60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4">
        <v>9</v>
      </c>
      <c r="AE9" s="74">
        <v>3</v>
      </c>
      <c r="AF9" s="6">
        <f t="shared" si="0"/>
        <v>60</v>
      </c>
    </row>
    <row r="10" spans="1:32" x14ac:dyDescent="0.3">
      <c r="A10" s="1">
        <v>5</v>
      </c>
      <c r="B10" s="1" t="s">
        <v>62</v>
      </c>
      <c r="C10" s="74">
        <v>2</v>
      </c>
      <c r="D10" s="74" t="s">
        <v>57</v>
      </c>
      <c r="E10" s="74">
        <v>0</v>
      </c>
      <c r="F10" s="74">
        <v>0</v>
      </c>
      <c r="G10" s="74" t="s">
        <v>60</v>
      </c>
      <c r="H10" s="74">
        <v>1</v>
      </c>
      <c r="I10" s="74">
        <v>1</v>
      </c>
      <c r="J10" s="74">
        <v>1</v>
      </c>
      <c r="K10" s="74">
        <v>1</v>
      </c>
      <c r="L10" s="74">
        <v>1</v>
      </c>
      <c r="M10" s="74">
        <v>0</v>
      </c>
      <c r="N10" s="74">
        <v>1</v>
      </c>
      <c r="O10" s="74">
        <v>0</v>
      </c>
      <c r="P10" s="74">
        <v>0</v>
      </c>
      <c r="Q10" s="74"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4">
        <v>6</v>
      </c>
      <c r="AE10" s="74">
        <v>3</v>
      </c>
      <c r="AF10" s="6">
        <f t="shared" si="0"/>
        <v>40</v>
      </c>
    </row>
    <row r="11" spans="1:32" x14ac:dyDescent="0.3">
      <c r="A11" s="1">
        <v>6</v>
      </c>
      <c r="B11" s="1" t="s">
        <v>63</v>
      </c>
      <c r="C11" s="74">
        <v>2</v>
      </c>
      <c r="D11" s="74" t="s">
        <v>57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1</v>
      </c>
      <c r="K11" s="74">
        <v>1</v>
      </c>
      <c r="L11" s="74">
        <v>1</v>
      </c>
      <c r="M11" s="74">
        <v>2</v>
      </c>
      <c r="N11" s="74">
        <v>1</v>
      </c>
      <c r="O11" s="74">
        <v>2</v>
      </c>
      <c r="P11" s="74">
        <v>1</v>
      </c>
      <c r="Q11" s="74"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4">
        <v>14</v>
      </c>
      <c r="AE11" s="74">
        <v>5</v>
      </c>
      <c r="AF11" s="6">
        <f t="shared" si="0"/>
        <v>93.333333333333329</v>
      </c>
    </row>
    <row r="12" spans="1:32" x14ac:dyDescent="0.3">
      <c r="A12" s="1">
        <v>7</v>
      </c>
      <c r="B12" s="1" t="s">
        <v>64</v>
      </c>
      <c r="C12" s="74">
        <v>2</v>
      </c>
      <c r="D12" s="74" t="s">
        <v>57</v>
      </c>
      <c r="E12" s="74">
        <v>1</v>
      </c>
      <c r="F12" s="74">
        <v>1</v>
      </c>
      <c r="G12" s="74">
        <v>1</v>
      </c>
      <c r="H12" s="74">
        <v>1</v>
      </c>
      <c r="I12" s="74">
        <v>1</v>
      </c>
      <c r="J12" s="74">
        <v>1</v>
      </c>
      <c r="K12" s="74">
        <v>0</v>
      </c>
      <c r="L12" s="74">
        <v>1</v>
      </c>
      <c r="M12" s="74">
        <v>0</v>
      </c>
      <c r="N12" s="74">
        <v>1</v>
      </c>
      <c r="O12" s="74" t="s">
        <v>60</v>
      </c>
      <c r="P12" s="74">
        <v>0</v>
      </c>
      <c r="Q12" s="74" t="s">
        <v>60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4">
        <v>8</v>
      </c>
      <c r="AE12" s="74">
        <v>3</v>
      </c>
      <c r="AF12" s="6">
        <f t="shared" si="0"/>
        <v>53.333333333333336</v>
      </c>
    </row>
    <row r="13" spans="1:32" x14ac:dyDescent="0.3">
      <c r="A13" s="1">
        <v>8</v>
      </c>
      <c r="B13" s="1" t="s">
        <v>65</v>
      </c>
      <c r="C13" s="74">
        <v>1</v>
      </c>
      <c r="D13" s="74" t="s">
        <v>57</v>
      </c>
      <c r="E13" s="74">
        <v>1</v>
      </c>
      <c r="F13" s="74">
        <v>0</v>
      </c>
      <c r="G13" s="74">
        <v>0</v>
      </c>
      <c r="H13" s="74">
        <v>1</v>
      </c>
      <c r="I13" s="74">
        <v>1</v>
      </c>
      <c r="J13" s="74">
        <v>1</v>
      </c>
      <c r="K13" s="74" t="s">
        <v>60</v>
      </c>
      <c r="L13" s="74" t="s">
        <v>60</v>
      </c>
      <c r="M13" s="74">
        <v>0</v>
      </c>
      <c r="N13" s="74">
        <v>0</v>
      </c>
      <c r="O13" s="74">
        <v>0</v>
      </c>
      <c r="P13" s="74" t="s">
        <v>60</v>
      </c>
      <c r="Q13" s="74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4">
        <v>4</v>
      </c>
      <c r="AE13" s="74">
        <v>2</v>
      </c>
      <c r="AF13" s="6">
        <f t="shared" si="0"/>
        <v>26.666666666666668</v>
      </c>
    </row>
    <row r="14" spans="1:32" x14ac:dyDescent="0.3">
      <c r="A14" s="1">
        <v>9</v>
      </c>
      <c r="B14" s="1" t="s">
        <v>66</v>
      </c>
      <c r="C14" s="74">
        <v>1</v>
      </c>
      <c r="D14" s="74" t="s">
        <v>57</v>
      </c>
      <c r="E14" s="74">
        <v>1</v>
      </c>
      <c r="F14" s="74">
        <v>1</v>
      </c>
      <c r="G14" s="74">
        <v>0</v>
      </c>
      <c r="H14" s="74">
        <v>0</v>
      </c>
      <c r="I14" s="74">
        <v>1</v>
      </c>
      <c r="J14" s="74">
        <v>1</v>
      </c>
      <c r="K14" s="74">
        <v>1</v>
      </c>
      <c r="L14" s="74">
        <v>1</v>
      </c>
      <c r="M14" s="74">
        <v>0</v>
      </c>
      <c r="N14" s="74">
        <v>1</v>
      </c>
      <c r="O14" s="74">
        <v>0</v>
      </c>
      <c r="P14" s="74">
        <v>1</v>
      </c>
      <c r="Q14" s="74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4">
        <v>8</v>
      </c>
      <c r="AE14" s="74">
        <v>3</v>
      </c>
      <c r="AF14" s="6">
        <f t="shared" si="0"/>
        <v>53.333333333333336</v>
      </c>
    </row>
    <row r="15" spans="1:32" x14ac:dyDescent="0.3">
      <c r="A15" s="1">
        <v>10</v>
      </c>
      <c r="B15" s="1" t="s">
        <v>67</v>
      </c>
      <c r="C15" s="74">
        <v>1</v>
      </c>
      <c r="D15" s="74" t="s">
        <v>57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1</v>
      </c>
      <c r="L15" s="74">
        <v>1</v>
      </c>
      <c r="M15" s="74">
        <v>1</v>
      </c>
      <c r="N15" s="74">
        <v>1</v>
      </c>
      <c r="O15" s="74" t="s">
        <v>60</v>
      </c>
      <c r="P15" s="74">
        <v>1</v>
      </c>
      <c r="Q15" s="74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4">
        <v>11</v>
      </c>
      <c r="AE15" s="74">
        <v>4</v>
      </c>
      <c r="AF15" s="6">
        <f t="shared" si="0"/>
        <v>73.333333333333329</v>
      </c>
    </row>
    <row r="16" spans="1:32" x14ac:dyDescent="0.3">
      <c r="A16" s="1">
        <v>11</v>
      </c>
      <c r="B16" s="1" t="s">
        <v>68</v>
      </c>
      <c r="C16" s="74">
        <v>2</v>
      </c>
      <c r="D16" s="74" t="s">
        <v>57</v>
      </c>
      <c r="E16" s="74">
        <v>1</v>
      </c>
      <c r="F16" s="74">
        <v>1</v>
      </c>
      <c r="G16" s="74">
        <v>1</v>
      </c>
      <c r="H16" s="74">
        <v>1</v>
      </c>
      <c r="I16" s="74">
        <v>0</v>
      </c>
      <c r="J16" s="74">
        <v>0</v>
      </c>
      <c r="K16" s="74">
        <v>1</v>
      </c>
      <c r="L16" s="74">
        <v>1</v>
      </c>
      <c r="M16" s="74">
        <v>2</v>
      </c>
      <c r="N16" s="74">
        <v>1</v>
      </c>
      <c r="O16" s="74">
        <v>0</v>
      </c>
      <c r="P16" s="74">
        <v>0</v>
      </c>
      <c r="Q16" s="74" t="s">
        <v>60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4">
        <v>9</v>
      </c>
      <c r="AE16" s="74">
        <v>3</v>
      </c>
      <c r="AF16" s="6">
        <f t="shared" si="0"/>
        <v>60</v>
      </c>
    </row>
    <row r="17" spans="1:32" x14ac:dyDescent="0.3">
      <c r="A17" s="1">
        <v>12</v>
      </c>
      <c r="B17" s="1" t="s">
        <v>69</v>
      </c>
      <c r="C17" s="74">
        <v>2</v>
      </c>
      <c r="D17" s="74" t="s">
        <v>57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1</v>
      </c>
      <c r="K17" s="74">
        <v>1</v>
      </c>
      <c r="L17" s="74">
        <v>1</v>
      </c>
      <c r="M17" s="74">
        <v>1</v>
      </c>
      <c r="N17" s="74">
        <v>1</v>
      </c>
      <c r="O17" s="74">
        <v>1</v>
      </c>
      <c r="P17" s="74">
        <v>1</v>
      </c>
      <c r="Q17" s="74" t="s">
        <v>60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4">
        <v>12</v>
      </c>
      <c r="AE17" s="74">
        <v>4</v>
      </c>
      <c r="AF17" s="6">
        <f t="shared" si="0"/>
        <v>80</v>
      </c>
    </row>
    <row r="18" spans="1:32" x14ac:dyDescent="0.3">
      <c r="A18" s="1">
        <v>13</v>
      </c>
      <c r="B18" s="1" t="s">
        <v>70</v>
      </c>
      <c r="C18" s="74">
        <v>2</v>
      </c>
      <c r="D18" s="74" t="s">
        <v>57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>
        <v>1</v>
      </c>
      <c r="K18" s="74">
        <v>0</v>
      </c>
      <c r="L18" s="74">
        <v>1</v>
      </c>
      <c r="M18" s="74">
        <v>0</v>
      </c>
      <c r="N18" s="74">
        <v>1</v>
      </c>
      <c r="O18" s="74">
        <v>2</v>
      </c>
      <c r="P18" s="74">
        <v>0</v>
      </c>
      <c r="Q18" s="74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4">
        <v>10</v>
      </c>
      <c r="AE18" s="74">
        <v>4</v>
      </c>
      <c r="AF18" s="6">
        <f t="shared" si="0"/>
        <v>66.666666666666657</v>
      </c>
    </row>
    <row r="19" spans="1:32" x14ac:dyDescent="0.3">
      <c r="A19" s="1">
        <v>14</v>
      </c>
      <c r="B19" s="1" t="s">
        <v>71</v>
      </c>
      <c r="C19" s="74">
        <v>2</v>
      </c>
      <c r="D19" s="74" t="s">
        <v>57</v>
      </c>
      <c r="E19" s="74">
        <v>1</v>
      </c>
      <c r="F19" s="74">
        <v>1</v>
      </c>
      <c r="G19" s="74">
        <v>1</v>
      </c>
      <c r="H19" s="74">
        <v>0</v>
      </c>
      <c r="I19" s="74">
        <v>1</v>
      </c>
      <c r="J19" s="74">
        <v>1</v>
      </c>
      <c r="K19" s="74">
        <v>1</v>
      </c>
      <c r="L19" s="74">
        <v>1</v>
      </c>
      <c r="M19" s="74">
        <v>0</v>
      </c>
      <c r="N19" s="74">
        <v>0</v>
      </c>
      <c r="O19" s="74">
        <v>0</v>
      </c>
      <c r="P19" s="74">
        <v>0</v>
      </c>
      <c r="Q19" s="74" t="s">
        <v>60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4">
        <v>7</v>
      </c>
      <c r="AE19" s="74">
        <v>3</v>
      </c>
      <c r="AF19" s="6">
        <f t="shared" si="0"/>
        <v>46.666666666666664</v>
      </c>
    </row>
    <row r="20" spans="1:32" x14ac:dyDescent="0.3">
      <c r="A20" s="1">
        <v>15</v>
      </c>
      <c r="B20" s="1" t="s">
        <v>72</v>
      </c>
      <c r="C20" s="74">
        <v>2</v>
      </c>
      <c r="D20" s="74" t="s">
        <v>73</v>
      </c>
      <c r="E20" s="74">
        <v>1</v>
      </c>
      <c r="F20" s="74">
        <v>1</v>
      </c>
      <c r="G20" s="74">
        <v>0</v>
      </c>
      <c r="H20" s="74">
        <v>1</v>
      </c>
      <c r="I20" s="74">
        <v>1</v>
      </c>
      <c r="J20" s="74">
        <v>1</v>
      </c>
      <c r="K20" s="74">
        <v>1</v>
      </c>
      <c r="L20" s="74">
        <v>0</v>
      </c>
      <c r="M20" s="74" t="s">
        <v>60</v>
      </c>
      <c r="N20" s="74">
        <v>1</v>
      </c>
      <c r="O20" s="74" t="s">
        <v>60</v>
      </c>
      <c r="P20" s="74">
        <v>0</v>
      </c>
      <c r="Q20" s="74" t="s">
        <v>60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4">
        <v>7</v>
      </c>
      <c r="AE20" s="74">
        <v>3</v>
      </c>
      <c r="AF20" s="6">
        <f t="shared" si="0"/>
        <v>46.666666666666664</v>
      </c>
    </row>
    <row r="21" spans="1:32" x14ac:dyDescent="0.3">
      <c r="A21" s="1">
        <v>16</v>
      </c>
      <c r="B21" s="1" t="s">
        <v>74</v>
      </c>
      <c r="C21" s="74">
        <v>2</v>
      </c>
      <c r="D21" s="74" t="s">
        <v>73</v>
      </c>
      <c r="E21" s="74">
        <v>1</v>
      </c>
      <c r="F21" s="74">
        <v>0</v>
      </c>
      <c r="G21" s="74">
        <v>1</v>
      </c>
      <c r="H21" s="74">
        <v>1</v>
      </c>
      <c r="I21" s="74">
        <v>1</v>
      </c>
      <c r="J21" s="74">
        <v>1</v>
      </c>
      <c r="K21" s="74">
        <v>0</v>
      </c>
      <c r="L21" s="74">
        <v>0</v>
      </c>
      <c r="M21" s="74" t="s">
        <v>60</v>
      </c>
      <c r="N21" s="74">
        <v>1</v>
      </c>
      <c r="O21" s="74" t="s">
        <v>60</v>
      </c>
      <c r="P21" s="74">
        <v>0</v>
      </c>
      <c r="Q21" s="74" t="s">
        <v>60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4">
        <v>6</v>
      </c>
      <c r="AE21" s="74">
        <v>3</v>
      </c>
      <c r="AF21" s="6">
        <f t="shared" si="0"/>
        <v>40</v>
      </c>
    </row>
    <row r="22" spans="1:32" x14ac:dyDescent="0.3">
      <c r="A22" s="1">
        <v>17</v>
      </c>
      <c r="B22" s="1" t="s">
        <v>75</v>
      </c>
      <c r="C22" s="74">
        <v>1</v>
      </c>
      <c r="D22" s="74" t="s">
        <v>73</v>
      </c>
      <c r="E22" s="74">
        <v>1</v>
      </c>
      <c r="F22" s="74">
        <v>0</v>
      </c>
      <c r="G22" s="74">
        <v>1</v>
      </c>
      <c r="H22" s="74">
        <v>1</v>
      </c>
      <c r="I22" s="74">
        <v>0</v>
      </c>
      <c r="J22" s="74">
        <v>1</v>
      </c>
      <c r="K22" s="74">
        <v>1</v>
      </c>
      <c r="L22" s="74">
        <v>1</v>
      </c>
      <c r="M22" s="74">
        <v>0</v>
      </c>
      <c r="N22" s="74">
        <v>1</v>
      </c>
      <c r="O22" s="74" t="s">
        <v>60</v>
      </c>
      <c r="P22" s="74" t="s">
        <v>60</v>
      </c>
      <c r="Q22" s="74" t="s">
        <v>60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4">
        <v>7</v>
      </c>
      <c r="AE22" s="74">
        <v>3</v>
      </c>
      <c r="AF22" s="6">
        <f t="shared" si="0"/>
        <v>46.666666666666664</v>
      </c>
    </row>
    <row r="23" spans="1:32" x14ac:dyDescent="0.3">
      <c r="A23" s="1">
        <v>18</v>
      </c>
      <c r="B23" s="1" t="s">
        <v>76</v>
      </c>
      <c r="C23" s="74">
        <v>2</v>
      </c>
      <c r="D23" s="74" t="s">
        <v>73</v>
      </c>
      <c r="E23" s="74">
        <v>1</v>
      </c>
      <c r="F23" s="74">
        <v>0</v>
      </c>
      <c r="G23" s="74">
        <v>1</v>
      </c>
      <c r="H23" s="74">
        <v>1</v>
      </c>
      <c r="I23" s="74">
        <v>1</v>
      </c>
      <c r="J23" s="74">
        <v>1</v>
      </c>
      <c r="K23" s="74">
        <v>0</v>
      </c>
      <c r="L23" s="74">
        <v>0</v>
      </c>
      <c r="M23" s="74" t="s">
        <v>60</v>
      </c>
      <c r="N23" s="74">
        <v>1</v>
      </c>
      <c r="O23" s="74" t="s">
        <v>60</v>
      </c>
      <c r="P23" s="74">
        <v>0</v>
      </c>
      <c r="Q23" s="74" t="s">
        <v>60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4">
        <v>6</v>
      </c>
      <c r="AE23" s="74">
        <v>3</v>
      </c>
      <c r="AF23" s="6">
        <f t="shared" si="0"/>
        <v>40</v>
      </c>
    </row>
    <row r="24" spans="1:32" x14ac:dyDescent="0.3">
      <c r="A24" s="1">
        <v>19</v>
      </c>
      <c r="B24" s="1" t="s">
        <v>77</v>
      </c>
      <c r="C24" s="74">
        <v>2</v>
      </c>
      <c r="D24" s="74" t="s">
        <v>73</v>
      </c>
      <c r="E24" s="74">
        <v>1</v>
      </c>
      <c r="F24" s="74">
        <v>0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 t="s">
        <v>60</v>
      </c>
      <c r="M24" s="74" t="s">
        <v>60</v>
      </c>
      <c r="N24" s="74" t="s">
        <v>60</v>
      </c>
      <c r="O24" s="74" t="s">
        <v>60</v>
      </c>
      <c r="P24" s="74" t="s">
        <v>60</v>
      </c>
      <c r="Q24" s="74" t="s">
        <v>60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4">
        <v>6</v>
      </c>
      <c r="AE24" s="74">
        <v>3</v>
      </c>
      <c r="AF24" s="6">
        <f t="shared" si="0"/>
        <v>40</v>
      </c>
    </row>
    <row r="25" spans="1:32" x14ac:dyDescent="0.3">
      <c r="A25" s="1">
        <v>20</v>
      </c>
      <c r="B25" s="1" t="s">
        <v>78</v>
      </c>
      <c r="C25" s="74">
        <v>1</v>
      </c>
      <c r="D25" s="74" t="s">
        <v>73</v>
      </c>
      <c r="E25" s="74">
        <v>1</v>
      </c>
      <c r="F25" s="74">
        <v>0</v>
      </c>
      <c r="G25" s="74">
        <v>1</v>
      </c>
      <c r="H25" s="74">
        <v>0</v>
      </c>
      <c r="I25" s="74">
        <v>0</v>
      </c>
      <c r="J25" s="74">
        <v>1</v>
      </c>
      <c r="K25" s="74">
        <v>1</v>
      </c>
      <c r="L25" s="74">
        <v>1</v>
      </c>
      <c r="M25" s="74" t="s">
        <v>60</v>
      </c>
      <c r="N25" s="74">
        <v>1</v>
      </c>
      <c r="O25" s="74" t="s">
        <v>60</v>
      </c>
      <c r="P25" s="74" t="s">
        <v>60</v>
      </c>
      <c r="Q25" s="74" t="s">
        <v>60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4">
        <v>6</v>
      </c>
      <c r="AE25" s="74">
        <v>3</v>
      </c>
      <c r="AF25" s="6">
        <f t="shared" ref="AF25:AF35" si="1">AD25/$AF$1*100</f>
        <v>40</v>
      </c>
    </row>
    <row r="26" spans="1:32" x14ac:dyDescent="0.3">
      <c r="A26" s="1">
        <v>21</v>
      </c>
      <c r="B26" s="1" t="s">
        <v>79</v>
      </c>
      <c r="C26" s="74">
        <v>1</v>
      </c>
      <c r="D26" s="74" t="s">
        <v>73</v>
      </c>
      <c r="E26" s="74">
        <v>1</v>
      </c>
      <c r="F26" s="74">
        <v>1</v>
      </c>
      <c r="G26" s="74">
        <v>1</v>
      </c>
      <c r="H26" s="74">
        <v>1</v>
      </c>
      <c r="I26" s="74">
        <v>1</v>
      </c>
      <c r="J26" s="74">
        <v>1</v>
      </c>
      <c r="K26" s="74">
        <v>1</v>
      </c>
      <c r="L26" s="74">
        <v>1</v>
      </c>
      <c r="M26" s="74" t="s">
        <v>60</v>
      </c>
      <c r="N26" s="74">
        <v>1</v>
      </c>
      <c r="O26" s="74">
        <v>1</v>
      </c>
      <c r="P26" s="74">
        <v>1</v>
      </c>
      <c r="Q26" s="74" t="s">
        <v>60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4">
        <v>11</v>
      </c>
      <c r="AE26" s="74">
        <v>4</v>
      </c>
      <c r="AF26" s="6">
        <f t="shared" si="1"/>
        <v>73.333333333333329</v>
      </c>
    </row>
    <row r="27" spans="1:32" x14ac:dyDescent="0.3">
      <c r="A27" s="1">
        <v>22</v>
      </c>
      <c r="B27" s="1" t="s">
        <v>80</v>
      </c>
      <c r="C27" s="74">
        <v>2</v>
      </c>
      <c r="D27" s="74" t="s">
        <v>73</v>
      </c>
      <c r="E27" s="74">
        <v>1</v>
      </c>
      <c r="F27" s="74">
        <v>0</v>
      </c>
      <c r="G27" s="74">
        <v>1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 t="s">
        <v>60</v>
      </c>
      <c r="Q27" s="74"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4">
        <v>2</v>
      </c>
      <c r="AE27" s="74">
        <v>2</v>
      </c>
      <c r="AF27" s="6">
        <f t="shared" si="1"/>
        <v>13.333333333333334</v>
      </c>
    </row>
    <row r="28" spans="1:32" x14ac:dyDescent="0.3">
      <c r="A28" s="1">
        <v>23</v>
      </c>
      <c r="B28" s="1" t="s">
        <v>81</v>
      </c>
      <c r="C28" s="74">
        <v>2</v>
      </c>
      <c r="D28" s="74" t="s">
        <v>73</v>
      </c>
      <c r="E28" s="74">
        <v>1</v>
      </c>
      <c r="F28" s="74">
        <v>1</v>
      </c>
      <c r="G28" s="74">
        <v>0</v>
      </c>
      <c r="H28" s="74">
        <v>1</v>
      </c>
      <c r="I28" s="74">
        <v>1</v>
      </c>
      <c r="J28" s="74">
        <v>1</v>
      </c>
      <c r="K28" s="74">
        <v>0</v>
      </c>
      <c r="L28" s="74">
        <v>1</v>
      </c>
      <c r="M28" s="74">
        <v>0</v>
      </c>
      <c r="N28" s="74">
        <v>1</v>
      </c>
      <c r="O28" s="74" t="s">
        <v>60</v>
      </c>
      <c r="P28" s="74">
        <v>0</v>
      </c>
      <c r="Q28" s="74" t="s">
        <v>60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4">
        <v>7</v>
      </c>
      <c r="AE28" s="74">
        <v>3</v>
      </c>
      <c r="AF28" s="6">
        <f t="shared" si="1"/>
        <v>46.666666666666664</v>
      </c>
    </row>
    <row r="29" spans="1:32" x14ac:dyDescent="0.3">
      <c r="A29" s="1">
        <v>24</v>
      </c>
      <c r="B29" s="1" t="s">
        <v>82</v>
      </c>
      <c r="C29" s="74">
        <v>2</v>
      </c>
      <c r="D29" s="74" t="s">
        <v>57</v>
      </c>
      <c r="E29" s="74">
        <v>1</v>
      </c>
      <c r="F29" s="74">
        <v>1</v>
      </c>
      <c r="G29" s="74">
        <v>1</v>
      </c>
      <c r="H29" s="74">
        <v>1</v>
      </c>
      <c r="I29" s="74">
        <v>1</v>
      </c>
      <c r="J29" s="74">
        <v>1</v>
      </c>
      <c r="K29" s="74">
        <v>1</v>
      </c>
      <c r="L29" s="74">
        <v>1</v>
      </c>
      <c r="M29" s="74">
        <v>2</v>
      </c>
      <c r="N29" s="74">
        <v>1</v>
      </c>
      <c r="O29" s="74">
        <v>2</v>
      </c>
      <c r="P29" s="74">
        <v>1</v>
      </c>
      <c r="Q29" s="74"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4">
        <v>14</v>
      </c>
      <c r="AE29" s="74">
        <v>5</v>
      </c>
      <c r="AF29" s="6">
        <f t="shared" si="1"/>
        <v>93.333333333333329</v>
      </c>
    </row>
    <row r="30" spans="1:32" x14ac:dyDescent="0.3">
      <c r="A30" s="1">
        <v>25</v>
      </c>
      <c r="B30" s="1" t="s">
        <v>83</v>
      </c>
      <c r="C30" s="74">
        <v>1</v>
      </c>
      <c r="D30" s="74" t="s">
        <v>57</v>
      </c>
      <c r="E30" s="74">
        <v>1</v>
      </c>
      <c r="F30" s="74">
        <v>1</v>
      </c>
      <c r="G30" s="74">
        <v>1</v>
      </c>
      <c r="H30" s="74">
        <v>1</v>
      </c>
      <c r="I30" s="74">
        <v>1</v>
      </c>
      <c r="J30" s="74">
        <v>1</v>
      </c>
      <c r="K30" s="74">
        <v>1</v>
      </c>
      <c r="L30" s="74">
        <v>1</v>
      </c>
      <c r="M30" s="74">
        <v>0</v>
      </c>
      <c r="N30" s="74">
        <v>1</v>
      </c>
      <c r="O30" s="74">
        <v>0</v>
      </c>
      <c r="P30" s="74">
        <v>1</v>
      </c>
      <c r="Q30" s="74" t="s">
        <v>60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4">
        <v>10</v>
      </c>
      <c r="AE30" s="74">
        <v>4</v>
      </c>
      <c r="AF30" s="6">
        <f t="shared" si="1"/>
        <v>66.666666666666657</v>
      </c>
    </row>
    <row r="31" spans="1:32" x14ac:dyDescent="0.3">
      <c r="A31" s="1">
        <v>26</v>
      </c>
      <c r="B31" s="1" t="s">
        <v>84</v>
      </c>
      <c r="C31" s="74">
        <v>2</v>
      </c>
      <c r="D31" s="74" t="s">
        <v>57</v>
      </c>
      <c r="E31" s="74">
        <v>0</v>
      </c>
      <c r="F31" s="74">
        <v>1</v>
      </c>
      <c r="G31" s="74">
        <v>1</v>
      </c>
      <c r="H31" s="74">
        <v>1</v>
      </c>
      <c r="I31" s="74">
        <v>1</v>
      </c>
      <c r="J31" s="74">
        <v>1</v>
      </c>
      <c r="K31" s="74">
        <v>0</v>
      </c>
      <c r="L31" s="74">
        <v>1</v>
      </c>
      <c r="M31" s="74">
        <v>0</v>
      </c>
      <c r="N31" s="74">
        <v>0</v>
      </c>
      <c r="O31" s="74" t="s">
        <v>60</v>
      </c>
      <c r="P31" s="74">
        <v>0</v>
      </c>
      <c r="Q31" s="74"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4">
        <v>6</v>
      </c>
      <c r="AE31" s="74">
        <v>3</v>
      </c>
      <c r="AF31" s="6">
        <f t="shared" si="1"/>
        <v>40</v>
      </c>
    </row>
    <row r="32" spans="1:32" x14ac:dyDescent="0.3">
      <c r="A32" s="1">
        <v>27</v>
      </c>
      <c r="B32" s="1" t="s">
        <v>85</v>
      </c>
      <c r="C32" s="74">
        <v>1</v>
      </c>
      <c r="D32" s="74" t="s">
        <v>73</v>
      </c>
      <c r="E32" s="74">
        <v>1</v>
      </c>
      <c r="F32" s="74">
        <v>1</v>
      </c>
      <c r="G32" s="74" t="s">
        <v>60</v>
      </c>
      <c r="H32" s="74" t="s">
        <v>60</v>
      </c>
      <c r="I32" s="74">
        <v>1</v>
      </c>
      <c r="J32" s="74">
        <v>1</v>
      </c>
      <c r="K32" s="74">
        <v>1</v>
      </c>
      <c r="L32" s="74">
        <v>1</v>
      </c>
      <c r="M32" s="74" t="s">
        <v>60</v>
      </c>
      <c r="N32" s="74" t="s">
        <v>60</v>
      </c>
      <c r="O32" s="74" t="s">
        <v>60</v>
      </c>
      <c r="P32" s="74" t="s">
        <v>60</v>
      </c>
      <c r="Q32" s="74" t="s">
        <v>60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4">
        <v>6</v>
      </c>
      <c r="AE32" s="74">
        <v>3</v>
      </c>
      <c r="AF32" s="6">
        <f t="shared" si="1"/>
        <v>40</v>
      </c>
    </row>
    <row r="33" spans="1:32" x14ac:dyDescent="0.3">
      <c r="A33" s="1">
        <v>28</v>
      </c>
      <c r="B33" s="1" t="s">
        <v>86</v>
      </c>
      <c r="C33" s="74">
        <v>1</v>
      </c>
      <c r="D33" s="74" t="s">
        <v>73</v>
      </c>
      <c r="E33" s="74">
        <v>1</v>
      </c>
      <c r="F33" s="74">
        <v>1</v>
      </c>
      <c r="G33" s="74">
        <v>1</v>
      </c>
      <c r="H33" s="74">
        <v>1</v>
      </c>
      <c r="I33" s="74">
        <v>0</v>
      </c>
      <c r="J33" s="74">
        <v>1</v>
      </c>
      <c r="K33" s="74">
        <v>1</v>
      </c>
      <c r="L33" s="74">
        <v>1</v>
      </c>
      <c r="M33" s="74" t="s">
        <v>60</v>
      </c>
      <c r="N33" s="74">
        <v>1</v>
      </c>
      <c r="O33" s="74" t="s">
        <v>60</v>
      </c>
      <c r="P33" s="74">
        <v>0</v>
      </c>
      <c r="Q33" s="74" t="s">
        <v>60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4">
        <v>8</v>
      </c>
      <c r="AE33" s="74">
        <v>3</v>
      </c>
      <c r="AF33" s="6">
        <f t="shared" si="1"/>
        <v>53.333333333333336</v>
      </c>
    </row>
    <row r="34" spans="1:32" x14ac:dyDescent="0.3">
      <c r="A34" s="1">
        <v>29</v>
      </c>
      <c r="B34" s="1" t="s">
        <v>87</v>
      </c>
      <c r="C34" s="74">
        <v>1</v>
      </c>
      <c r="D34" s="74" t="s">
        <v>73</v>
      </c>
      <c r="E34" s="74">
        <v>1</v>
      </c>
      <c r="F34" s="74">
        <v>1</v>
      </c>
      <c r="G34" s="74">
        <v>0</v>
      </c>
      <c r="H34" s="74">
        <v>1</v>
      </c>
      <c r="I34" s="74">
        <v>1</v>
      </c>
      <c r="J34" s="74">
        <v>0</v>
      </c>
      <c r="K34" s="74">
        <v>1</v>
      </c>
      <c r="L34" s="74">
        <v>1</v>
      </c>
      <c r="M34" s="74" t="s">
        <v>60</v>
      </c>
      <c r="N34" s="74">
        <v>1</v>
      </c>
      <c r="O34" s="74" t="s">
        <v>60</v>
      </c>
      <c r="P34" s="74">
        <v>0</v>
      </c>
      <c r="Q34" s="74" t="s">
        <v>60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4">
        <v>7</v>
      </c>
      <c r="AE34" s="74">
        <v>3</v>
      </c>
      <c r="AF34" s="6">
        <f t="shared" si="1"/>
        <v>46.666666666666664</v>
      </c>
    </row>
    <row r="35" spans="1:32" x14ac:dyDescent="0.3">
      <c r="A35" s="1">
        <v>30</v>
      </c>
      <c r="B35" s="1" t="s">
        <v>88</v>
      </c>
      <c r="C35" s="74">
        <v>1</v>
      </c>
      <c r="D35" s="74" t="s">
        <v>73</v>
      </c>
      <c r="E35" s="74">
        <v>1</v>
      </c>
      <c r="F35" s="74">
        <v>1</v>
      </c>
      <c r="G35" s="74">
        <v>1</v>
      </c>
      <c r="H35" s="74">
        <v>1</v>
      </c>
      <c r="I35" s="74">
        <v>0</v>
      </c>
      <c r="J35" s="74">
        <v>0</v>
      </c>
      <c r="K35" s="74">
        <v>1</v>
      </c>
      <c r="L35" s="74">
        <v>1</v>
      </c>
      <c r="M35" s="74" t="s">
        <v>60</v>
      </c>
      <c r="N35" s="74">
        <v>1</v>
      </c>
      <c r="O35" s="74" t="s">
        <v>60</v>
      </c>
      <c r="P35" s="74">
        <v>1</v>
      </c>
      <c r="Q35" s="74" t="s">
        <v>60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4">
        <v>8</v>
      </c>
      <c r="AE35" s="74">
        <v>3</v>
      </c>
      <c r="AF35" s="6">
        <f t="shared" si="1"/>
        <v>53.333333333333336</v>
      </c>
    </row>
    <row r="36" spans="1:32" ht="15" x14ac:dyDescent="0.25">
      <c r="A36" s="1"/>
      <c r="B36" s="1"/>
      <c r="C36" s="2"/>
      <c r="D36" s="2"/>
      <c r="E36" s="7">
        <f t="shared" ref="E36:AC36" si="2">AVERAGE(E6:E35)/E1*100</f>
        <v>90</v>
      </c>
      <c r="F36" s="7">
        <f t="shared" si="2"/>
        <v>66.666666666666657</v>
      </c>
      <c r="G36" s="7">
        <f t="shared" si="2"/>
        <v>71.428571428571431</v>
      </c>
      <c r="H36" s="7">
        <f t="shared" si="2"/>
        <v>79.310344827586206</v>
      </c>
      <c r="I36" s="7">
        <f t="shared" si="2"/>
        <v>80</v>
      </c>
      <c r="J36" s="7">
        <f t="shared" si="2"/>
        <v>86.666666666666671</v>
      </c>
      <c r="K36" s="7">
        <f t="shared" si="2"/>
        <v>65.517241379310349</v>
      </c>
      <c r="L36" s="7">
        <f t="shared" si="2"/>
        <v>85.714285714285708</v>
      </c>
      <c r="M36" s="7">
        <f t="shared" si="2"/>
        <v>20</v>
      </c>
      <c r="N36" s="7">
        <f t="shared" si="2"/>
        <v>82.142857142857139</v>
      </c>
      <c r="O36" s="7">
        <f t="shared" si="2"/>
        <v>26.666666666666668</v>
      </c>
      <c r="P36" s="7">
        <f t="shared" si="2"/>
        <v>50</v>
      </c>
      <c r="Q36" s="7">
        <f t="shared" si="2"/>
        <v>0</v>
      </c>
      <c r="R36" s="7" t="e">
        <f t="shared" si="2"/>
        <v>#DIV/0!</v>
      </c>
      <c r="S36" s="7" t="e">
        <f t="shared" si="2"/>
        <v>#DIV/0!</v>
      </c>
      <c r="T36" s="7" t="e">
        <f t="shared" si="2"/>
        <v>#DIV/0!</v>
      </c>
      <c r="U36" s="7" t="e">
        <f t="shared" si="2"/>
        <v>#DIV/0!</v>
      </c>
      <c r="V36" s="7" t="e">
        <f t="shared" si="2"/>
        <v>#DIV/0!</v>
      </c>
      <c r="W36" s="7" t="e">
        <f t="shared" si="2"/>
        <v>#DIV/0!</v>
      </c>
      <c r="X36" s="7" t="e">
        <f t="shared" si="2"/>
        <v>#DIV/0!</v>
      </c>
      <c r="Y36" s="7" t="e">
        <f t="shared" si="2"/>
        <v>#DIV/0!</v>
      </c>
      <c r="Z36" s="7" t="e">
        <f t="shared" si="2"/>
        <v>#DIV/0!</v>
      </c>
      <c r="AA36" s="7" t="e">
        <f t="shared" si="2"/>
        <v>#DIV/0!</v>
      </c>
      <c r="AB36" s="7" t="e">
        <f t="shared" si="2"/>
        <v>#DIV/0!</v>
      </c>
      <c r="AC36" s="7" t="e">
        <f t="shared" si="2"/>
        <v>#DIV/0!</v>
      </c>
      <c r="AD36" s="36">
        <f>AVERAGE(AD6:AD35)</f>
        <v>7.8</v>
      </c>
      <c r="AE36" s="36">
        <f>AVERAGE(AE6:AE35)</f>
        <v>3.2333333333333334</v>
      </c>
      <c r="AF36" s="36">
        <f>AVERAGE(AF6:AF35)</f>
        <v>51.999999999999986</v>
      </c>
    </row>
    <row r="37" spans="1:32" s="28" customFormat="1" ht="15" x14ac:dyDescent="0.25">
      <c r="C37" s="37"/>
      <c r="D37" s="37"/>
      <c r="AD37" s="38"/>
      <c r="AE37" s="37"/>
    </row>
    <row r="38" spans="1:32" x14ac:dyDescent="0.3">
      <c r="E38" s="14">
        <v>30</v>
      </c>
      <c r="AD38" s="81" t="s">
        <v>10</v>
      </c>
      <c r="AE38" s="82"/>
    </row>
    <row r="39" spans="1:32" x14ac:dyDescent="0.3">
      <c r="E39" s="2">
        <f t="shared" ref="E39:AC39" si="3">COUNTIF(E6:E35,E1)/$E$38</f>
        <v>0.9</v>
      </c>
      <c r="F39" s="2">
        <f t="shared" si="3"/>
        <v>0.66666666666666663</v>
      </c>
      <c r="G39" s="2">
        <f t="shared" si="3"/>
        <v>0.66666666666666663</v>
      </c>
      <c r="H39" s="2">
        <f t="shared" si="3"/>
        <v>0.76666666666666672</v>
      </c>
      <c r="I39" s="2">
        <f t="shared" si="3"/>
        <v>0.8</v>
      </c>
      <c r="J39" s="2">
        <f t="shared" si="3"/>
        <v>0.8666666666666667</v>
      </c>
      <c r="K39" s="2">
        <f t="shared" si="3"/>
        <v>0.6333333333333333</v>
      </c>
      <c r="L39" s="2">
        <f t="shared" si="3"/>
        <v>0.8</v>
      </c>
      <c r="M39" s="2">
        <f t="shared" si="3"/>
        <v>0.1</v>
      </c>
      <c r="N39" s="2">
        <f t="shared" si="3"/>
        <v>0.76666666666666672</v>
      </c>
      <c r="O39" s="2">
        <f t="shared" si="3"/>
        <v>0.1</v>
      </c>
      <c r="P39" s="2">
        <f t="shared" si="3"/>
        <v>0.4</v>
      </c>
      <c r="Q39" s="2">
        <f t="shared" si="3"/>
        <v>0</v>
      </c>
      <c r="R39" s="2">
        <f t="shared" si="3"/>
        <v>0</v>
      </c>
      <c r="S39" s="2">
        <f t="shared" si="3"/>
        <v>0</v>
      </c>
      <c r="T39" s="2">
        <f t="shared" si="3"/>
        <v>0</v>
      </c>
      <c r="U39" s="2">
        <f t="shared" si="3"/>
        <v>0</v>
      </c>
      <c r="V39" s="2">
        <f t="shared" si="3"/>
        <v>0</v>
      </c>
      <c r="W39" s="2">
        <f t="shared" si="3"/>
        <v>0</v>
      </c>
      <c r="X39" s="2">
        <f t="shared" si="3"/>
        <v>0</v>
      </c>
      <c r="Y39" s="2">
        <f t="shared" si="3"/>
        <v>0</v>
      </c>
      <c r="Z39" s="2">
        <f t="shared" si="3"/>
        <v>0</v>
      </c>
      <c r="AA39" s="2">
        <f t="shared" si="3"/>
        <v>0</v>
      </c>
      <c r="AB39" s="2">
        <f t="shared" si="3"/>
        <v>0</v>
      </c>
      <c r="AC39" s="2">
        <f t="shared" si="3"/>
        <v>0</v>
      </c>
      <c r="AD39" s="81" t="s">
        <v>11</v>
      </c>
      <c r="AE39" s="82"/>
    </row>
    <row r="40" spans="1:32" x14ac:dyDescent="0.3">
      <c r="E40" s="2">
        <f t="shared" ref="E40:AC40" si="4">$E$38-E39-E42-E41</f>
        <v>26.1</v>
      </c>
      <c r="F40" s="2">
        <f t="shared" si="4"/>
        <v>19.333333333333332</v>
      </c>
      <c r="G40" s="2">
        <f t="shared" si="4"/>
        <v>21.333333333333332</v>
      </c>
      <c r="H40" s="2">
        <f t="shared" si="4"/>
        <v>23.233333333333334</v>
      </c>
      <c r="I40" s="2">
        <f t="shared" si="4"/>
        <v>23.2</v>
      </c>
      <c r="J40" s="2">
        <f t="shared" si="4"/>
        <v>25.133333333333333</v>
      </c>
      <c r="K40" s="2">
        <f t="shared" si="4"/>
        <v>19.366666666666667</v>
      </c>
      <c r="L40" s="2">
        <f t="shared" si="4"/>
        <v>25.2</v>
      </c>
      <c r="M40" s="2">
        <f t="shared" si="4"/>
        <v>14.899999999999999</v>
      </c>
      <c r="N40" s="2">
        <f t="shared" si="4"/>
        <v>24.233333333333334</v>
      </c>
      <c r="O40" s="2">
        <f t="shared" si="4"/>
        <v>19.899999999999999</v>
      </c>
      <c r="P40" s="2">
        <f t="shared" si="4"/>
        <v>17.600000000000001</v>
      </c>
      <c r="Q40" s="2">
        <f t="shared" ref="Q40:AA40" si="5">$E$38-Q39-Q42-Q41</f>
        <v>19</v>
      </c>
      <c r="R40" s="2">
        <f t="shared" si="5"/>
        <v>30</v>
      </c>
      <c r="S40" s="2">
        <f t="shared" si="5"/>
        <v>30</v>
      </c>
      <c r="T40" s="2">
        <f t="shared" si="5"/>
        <v>30</v>
      </c>
      <c r="U40" s="2">
        <f t="shared" si="5"/>
        <v>30</v>
      </c>
      <c r="V40" s="2">
        <f t="shared" si="5"/>
        <v>30</v>
      </c>
      <c r="W40" s="2">
        <f t="shared" si="5"/>
        <v>30</v>
      </c>
      <c r="X40" s="2">
        <f t="shared" si="5"/>
        <v>30</v>
      </c>
      <c r="Y40" s="2">
        <f t="shared" si="5"/>
        <v>30</v>
      </c>
      <c r="Z40" s="2">
        <f t="shared" si="5"/>
        <v>30</v>
      </c>
      <c r="AA40" s="2">
        <f t="shared" si="5"/>
        <v>30</v>
      </c>
      <c r="AB40" s="2">
        <f t="shared" si="4"/>
        <v>30</v>
      </c>
      <c r="AC40" s="39">
        <f t="shared" si="4"/>
        <v>30</v>
      </c>
      <c r="AD40" s="81" t="s">
        <v>12</v>
      </c>
      <c r="AE40" s="82"/>
    </row>
    <row r="41" spans="1:32" x14ac:dyDescent="0.3">
      <c r="E41" s="2">
        <f t="shared" ref="E41:AC41" si="6">COUNTIF(E6:E35,"=N  ")</f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si="6"/>
        <v>0</v>
      </c>
      <c r="P41" s="2">
        <f t="shared" si="6"/>
        <v>0</v>
      </c>
      <c r="Q41" s="2">
        <f t="shared" si="6"/>
        <v>0</v>
      </c>
      <c r="R41" s="2">
        <f t="shared" si="6"/>
        <v>0</v>
      </c>
      <c r="S41" s="2">
        <f t="shared" si="6"/>
        <v>0</v>
      </c>
      <c r="T41" s="2">
        <f t="shared" si="6"/>
        <v>0</v>
      </c>
      <c r="U41" s="2">
        <f t="shared" si="6"/>
        <v>0</v>
      </c>
      <c r="V41" s="2">
        <f t="shared" si="6"/>
        <v>0</v>
      </c>
      <c r="W41" s="2">
        <f t="shared" si="6"/>
        <v>0</v>
      </c>
      <c r="X41" s="2">
        <f t="shared" si="6"/>
        <v>0</v>
      </c>
      <c r="Y41" s="2">
        <f t="shared" si="6"/>
        <v>0</v>
      </c>
      <c r="Z41" s="2">
        <f t="shared" si="6"/>
        <v>0</v>
      </c>
      <c r="AA41" s="2">
        <f t="shared" si="6"/>
        <v>0</v>
      </c>
      <c r="AB41" s="2">
        <f t="shared" si="6"/>
        <v>0</v>
      </c>
      <c r="AC41" s="39">
        <f t="shared" si="6"/>
        <v>0</v>
      </c>
      <c r="AD41" s="81" t="s">
        <v>9</v>
      </c>
      <c r="AE41" s="82"/>
    </row>
    <row r="42" spans="1:32" x14ac:dyDescent="0.3">
      <c r="E42" s="2">
        <f t="shared" ref="E42:AC42" si="7">COUNTIF(E6:E35,"=0")</f>
        <v>3</v>
      </c>
      <c r="F42" s="2">
        <f t="shared" si="7"/>
        <v>10</v>
      </c>
      <c r="G42" s="2">
        <f t="shared" si="7"/>
        <v>8</v>
      </c>
      <c r="H42" s="2">
        <f t="shared" si="7"/>
        <v>6</v>
      </c>
      <c r="I42" s="2">
        <f t="shared" si="7"/>
        <v>6</v>
      </c>
      <c r="J42" s="2">
        <f t="shared" si="7"/>
        <v>4</v>
      </c>
      <c r="K42" s="2">
        <f t="shared" si="7"/>
        <v>10</v>
      </c>
      <c r="L42" s="2">
        <f t="shared" si="7"/>
        <v>4</v>
      </c>
      <c r="M42" s="2">
        <f t="shared" si="7"/>
        <v>15</v>
      </c>
      <c r="N42" s="2">
        <f t="shared" si="7"/>
        <v>5</v>
      </c>
      <c r="O42" s="2">
        <f t="shared" si="7"/>
        <v>10</v>
      </c>
      <c r="P42" s="2">
        <f t="shared" si="7"/>
        <v>12</v>
      </c>
      <c r="Q42" s="2">
        <f t="shared" si="7"/>
        <v>11</v>
      </c>
      <c r="R42" s="2">
        <f t="shared" si="7"/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  <c r="Z42" s="2">
        <f t="shared" si="7"/>
        <v>0</v>
      </c>
      <c r="AA42" s="2">
        <f t="shared" si="7"/>
        <v>0</v>
      </c>
      <c r="AB42" s="2">
        <f t="shared" si="7"/>
        <v>0</v>
      </c>
      <c r="AC42" s="39">
        <f t="shared" si="7"/>
        <v>0</v>
      </c>
      <c r="AD42" s="81" t="s">
        <v>8</v>
      </c>
      <c r="AE42" s="82"/>
    </row>
    <row r="45" spans="1:32" x14ac:dyDescent="0.3">
      <c r="C45"/>
      <c r="D45"/>
      <c r="AC45" s="32"/>
      <c r="AD45" s="32" t="s">
        <v>13</v>
      </c>
      <c r="AE45" s="14">
        <f>COUNTIF(AE6:AE35,"=2")</f>
        <v>2</v>
      </c>
      <c r="AF45" s="15">
        <f>AE45/$E$38*100</f>
        <v>6.666666666666667</v>
      </c>
    </row>
    <row r="46" spans="1:32" x14ac:dyDescent="0.3">
      <c r="C46"/>
      <c r="D46"/>
      <c r="AC46" s="33"/>
      <c r="AD46" s="33" t="s">
        <v>14</v>
      </c>
      <c r="AE46" s="8">
        <f>COUNTIF(AE6:AE35,"=3")</f>
        <v>21</v>
      </c>
      <c r="AF46" s="13">
        <f>AE46/$E$38*100</f>
        <v>70</v>
      </c>
    </row>
    <row r="47" spans="1:32" x14ac:dyDescent="0.3">
      <c r="C47"/>
      <c r="D47"/>
      <c r="AC47" s="34"/>
      <c r="AD47" s="34" t="s">
        <v>15</v>
      </c>
      <c r="AE47" s="11">
        <f>COUNTIF(AE6:AE35,"=4")</f>
        <v>5</v>
      </c>
      <c r="AF47" s="12">
        <f>AE47/$E$38*100</f>
        <v>16.666666666666664</v>
      </c>
    </row>
    <row r="48" spans="1:32" x14ac:dyDescent="0.3">
      <c r="C48"/>
      <c r="D48"/>
      <c r="AC48" s="35"/>
      <c r="AD48" s="35" t="s">
        <v>16</v>
      </c>
      <c r="AE48" s="9">
        <f>COUNTIF(AE6:AE35,"=5")</f>
        <v>2</v>
      </c>
      <c r="AF48" s="10">
        <f>AE48/$E$38*100</f>
        <v>6.666666666666667</v>
      </c>
    </row>
    <row r="50" spans="3:32" x14ac:dyDescent="0.3">
      <c r="C50"/>
      <c r="D50"/>
      <c r="E50" s="92" t="s">
        <v>52</v>
      </c>
      <c r="F50" s="93"/>
      <c r="G50" s="93"/>
      <c r="H50" s="93"/>
      <c r="I50" s="94"/>
      <c r="J50" s="65" t="s">
        <v>51</v>
      </c>
      <c r="K50" s="65" t="s">
        <v>50</v>
      </c>
      <c r="AB50" s="80" t="s">
        <v>53</v>
      </c>
      <c r="AC50" s="80"/>
      <c r="AD50" s="80"/>
      <c r="AE50" s="80"/>
      <c r="AF50" s="66">
        <f>COUNTIF(AF6:AF35,100)</f>
        <v>0</v>
      </c>
    </row>
    <row r="51" spans="3:32" x14ac:dyDescent="0.3">
      <c r="C51"/>
      <c r="D51"/>
      <c r="E51" s="79" t="s">
        <v>45</v>
      </c>
      <c r="F51" s="79"/>
      <c r="G51" s="79"/>
      <c r="H51" s="79"/>
      <c r="I51" s="79"/>
      <c r="J51" s="7">
        <f>COUNTIF(AF6:AF35,"&gt;=85")</f>
        <v>2</v>
      </c>
      <c r="K51" s="7">
        <f>J51/E38*100</f>
        <v>6.666666666666667</v>
      </c>
      <c r="AB51" s="89" t="s">
        <v>17</v>
      </c>
      <c r="AC51" s="90"/>
      <c r="AD51" s="90"/>
      <c r="AE51" s="91"/>
      <c r="AF51" s="7">
        <f>SUM(AE46:AE48)/$E$38*100</f>
        <v>93.333333333333329</v>
      </c>
    </row>
    <row r="52" spans="3:32" x14ac:dyDescent="0.3">
      <c r="C52"/>
      <c r="D52"/>
      <c r="E52" s="79" t="s">
        <v>46</v>
      </c>
      <c r="F52" s="79"/>
      <c r="G52" s="79"/>
      <c r="H52" s="79"/>
      <c r="I52" s="79"/>
      <c r="J52" s="7">
        <f>COUNTIF(AF6:AF35,"&gt;=75")-J51</f>
        <v>1</v>
      </c>
      <c r="K52" s="7">
        <f>J52/E38*100</f>
        <v>3.3333333333333335</v>
      </c>
      <c r="AB52" s="89" t="s">
        <v>31</v>
      </c>
      <c r="AC52" s="90"/>
      <c r="AD52" s="90"/>
      <c r="AE52" s="91"/>
      <c r="AF52" s="7">
        <f>SUM(AE47:AE48)/$E$38*100</f>
        <v>23.333333333333332</v>
      </c>
    </row>
    <row r="53" spans="3:32" x14ac:dyDescent="0.3">
      <c r="C53"/>
      <c r="D53"/>
      <c r="E53" s="79" t="s">
        <v>47</v>
      </c>
      <c r="F53" s="79"/>
      <c r="G53" s="79"/>
      <c r="H53" s="79"/>
      <c r="I53" s="79"/>
      <c r="J53" s="7">
        <f>COUNTIF(AF6:AF35,"&gt;=65")-J52-J51</f>
        <v>4</v>
      </c>
      <c r="K53" s="7">
        <f>J53/E38*100</f>
        <v>13.333333333333334</v>
      </c>
      <c r="AB53" s="80" t="s">
        <v>28</v>
      </c>
      <c r="AC53" s="80"/>
      <c r="AD53" s="80"/>
      <c r="AE53" s="80"/>
      <c r="AF53" s="7">
        <f>AVERAGE(AD6:AD35)</f>
        <v>7.8</v>
      </c>
    </row>
    <row r="54" spans="3:32" x14ac:dyDescent="0.3">
      <c r="C54"/>
      <c r="D54"/>
      <c r="E54" s="79" t="s">
        <v>48</v>
      </c>
      <c r="F54" s="79"/>
      <c r="G54" s="79"/>
      <c r="H54" s="79"/>
      <c r="I54" s="79"/>
      <c r="J54" s="7">
        <f>COUNTIF(AF6:AF35,"&gt;=50")-J53-J52-J51</f>
        <v>6</v>
      </c>
      <c r="K54" s="7">
        <f>J54/E38*100</f>
        <v>20</v>
      </c>
      <c r="AB54" s="80" t="s">
        <v>18</v>
      </c>
      <c r="AC54" s="80"/>
      <c r="AD54" s="80"/>
      <c r="AE54" s="80"/>
      <c r="AF54" s="7">
        <f>AVERAGE(AE6:AE35)</f>
        <v>3.2333333333333334</v>
      </c>
    </row>
    <row r="55" spans="3:32" x14ac:dyDescent="0.3">
      <c r="E55" s="79" t="s">
        <v>49</v>
      </c>
      <c r="F55" s="79"/>
      <c r="G55" s="79"/>
      <c r="H55" s="79"/>
      <c r="I55" s="79"/>
      <c r="J55" s="7">
        <f>COUNTIF(AF6:AF35,"&lt;50")</f>
        <v>17</v>
      </c>
      <c r="K55" s="7">
        <f>J55/E38*100</f>
        <v>56.666666666666664</v>
      </c>
      <c r="AB55" s="80" t="s">
        <v>44</v>
      </c>
      <c r="AC55" s="80"/>
      <c r="AD55" s="80"/>
      <c r="AE55" s="80"/>
      <c r="AF55" s="7">
        <f>AVERAGE(AF6:AF35)</f>
        <v>51.999999999999986</v>
      </c>
    </row>
  </sheetData>
  <autoFilter ref="E3:AF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51:AE51"/>
    <mergeCell ref="AB52:AE52"/>
    <mergeCell ref="E50:I50"/>
    <mergeCell ref="AB53:AE53"/>
    <mergeCell ref="AB54:AE54"/>
    <mergeCell ref="AB55:AE55"/>
    <mergeCell ref="AD38:AE38"/>
    <mergeCell ref="AD39:AE39"/>
    <mergeCell ref="AD40:AE40"/>
    <mergeCell ref="AD41:AE41"/>
    <mergeCell ref="AD42:AE42"/>
    <mergeCell ref="AB50:AE50"/>
    <mergeCell ref="E55:I55"/>
    <mergeCell ref="E53:I53"/>
    <mergeCell ref="E54:I54"/>
    <mergeCell ref="E52:I52"/>
    <mergeCell ref="E51:I51"/>
  </mergeCells>
  <conditionalFormatting sqref="E36:AC36">
    <cfRule type="cellIs" dxfId="34" priority="5" operator="lessThan">
      <formula>50</formula>
    </cfRule>
  </conditionalFormatting>
  <conditionalFormatting sqref="AE6:AE35">
    <cfRule type="cellIs" dxfId="33" priority="1" operator="equal">
      <formula>3</formula>
    </cfRule>
    <cfRule type="cellIs" dxfId="32" priority="2" operator="equal">
      <formula>4</formula>
    </cfRule>
    <cfRule type="cellIs" dxfId="31" priority="3" operator="equal">
      <formula>2</formula>
    </cfRule>
    <cfRule type="cellIs" dxfId="30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39:AC42 AB36:AC36 E36:P36 E39:P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tabSelected="1" zoomScale="85" zoomScaleNormal="85" workbookViewId="0">
      <selection activeCell="J2" sqref="J2"/>
    </sheetView>
  </sheetViews>
  <sheetFormatPr defaultColWidth="9.109375" defaultRowHeight="13.2" x14ac:dyDescent="0.25"/>
  <cols>
    <col min="1" max="1" width="9.109375" style="43"/>
    <col min="2" max="2" width="86.44140625" style="43" customWidth="1"/>
    <col min="3" max="6" width="9.88671875" style="43" customWidth="1"/>
    <col min="7" max="16384" width="9.109375" style="43"/>
  </cols>
  <sheetData>
    <row r="1" spans="1:10" s="40" customFormat="1" ht="12.75" x14ac:dyDescent="0.2">
      <c r="A1" s="47"/>
      <c r="B1" s="47"/>
      <c r="C1" s="47"/>
      <c r="G1" s="48"/>
      <c r="H1" s="95"/>
      <c r="I1" s="95"/>
      <c r="J1" s="95"/>
    </row>
    <row r="2" spans="1:10" s="50" customFormat="1" ht="73.2" x14ac:dyDescent="0.25">
      <c r="A2" s="41" t="s">
        <v>33</v>
      </c>
      <c r="B2" s="42" t="s">
        <v>41</v>
      </c>
      <c r="C2" s="44" t="s">
        <v>40</v>
      </c>
      <c r="D2" s="51" t="s">
        <v>37</v>
      </c>
      <c r="E2" s="49" t="s">
        <v>38</v>
      </c>
      <c r="F2" s="49" t="s">
        <v>39</v>
      </c>
      <c r="G2" s="27" t="s">
        <v>43</v>
      </c>
      <c r="H2" s="42" t="s">
        <v>102</v>
      </c>
      <c r="I2" s="42" t="s">
        <v>103</v>
      </c>
      <c r="J2" s="27" t="s">
        <v>34</v>
      </c>
    </row>
    <row r="3" spans="1:10" ht="14.4" x14ac:dyDescent="0.3">
      <c r="A3" s="42">
        <v>1</v>
      </c>
      <c r="B3" s="75" t="s">
        <v>89</v>
      </c>
      <c r="C3" s="76">
        <v>1</v>
      </c>
      <c r="D3" s="77">
        <v>90</v>
      </c>
      <c r="E3" s="77">
        <v>86.67</v>
      </c>
      <c r="F3" s="77">
        <v>80.47</v>
      </c>
      <c r="G3" s="45">
        <f>1-J3</f>
        <v>9.9999999999999978E-2</v>
      </c>
      <c r="H3" s="52">
        <f>'7А'!V2</f>
        <v>14</v>
      </c>
      <c r="I3" s="52">
        <f>'7Б'!V2</f>
        <v>13</v>
      </c>
      <c r="J3" s="46">
        <f>'1'!E39</f>
        <v>0.9</v>
      </c>
    </row>
    <row r="4" spans="1:10" ht="14.4" x14ac:dyDescent="0.3">
      <c r="A4" s="42">
        <v>2</v>
      </c>
      <c r="B4" s="75" t="s">
        <v>90</v>
      </c>
      <c r="C4" s="76">
        <v>1</v>
      </c>
      <c r="D4" s="77">
        <v>66.67</v>
      </c>
      <c r="E4" s="77">
        <v>78.84</v>
      </c>
      <c r="F4" s="77">
        <v>70.02</v>
      </c>
      <c r="G4" s="45">
        <f t="shared" ref="G4:G14" si="0">1-J4</f>
        <v>0.33333333333333337</v>
      </c>
      <c r="H4" s="52">
        <f>'7А'!W2</f>
        <v>13</v>
      </c>
      <c r="I4" s="52">
        <f>'7Б'!W2</f>
        <v>7</v>
      </c>
      <c r="J4" s="46">
        <f>'1'!F39</f>
        <v>0.66666666666666663</v>
      </c>
    </row>
    <row r="5" spans="1:10" ht="14.4" x14ac:dyDescent="0.3">
      <c r="A5" s="42">
        <v>3</v>
      </c>
      <c r="B5" s="75" t="s">
        <v>91</v>
      </c>
      <c r="C5" s="76">
        <v>1</v>
      </c>
      <c r="D5" s="77">
        <v>66.67</v>
      </c>
      <c r="E5" s="77">
        <v>63.39</v>
      </c>
      <c r="F5" s="77">
        <v>49.54</v>
      </c>
      <c r="G5" s="45">
        <f t="shared" si="0"/>
        <v>0.33333333333333337</v>
      </c>
      <c r="H5" s="52">
        <f>'7А'!X2</f>
        <v>11</v>
      </c>
      <c r="I5" s="52">
        <f>'7Б'!X2</f>
        <v>9</v>
      </c>
      <c r="J5" s="46">
        <f>'1'!G39</f>
        <v>0.66666666666666663</v>
      </c>
    </row>
    <row r="6" spans="1:10" ht="14.4" x14ac:dyDescent="0.3">
      <c r="A6" s="42">
        <v>4</v>
      </c>
      <c r="B6" s="75" t="s">
        <v>92</v>
      </c>
      <c r="C6" s="76">
        <v>1</v>
      </c>
      <c r="D6" s="77">
        <v>76.67</v>
      </c>
      <c r="E6" s="77">
        <v>75.67</v>
      </c>
      <c r="F6" s="77">
        <v>65.540000000000006</v>
      </c>
      <c r="G6" s="45">
        <f t="shared" si="0"/>
        <v>0.23333333333333328</v>
      </c>
      <c r="H6" s="52">
        <f>'7А'!Y2</f>
        <v>13</v>
      </c>
      <c r="I6" s="52">
        <f>'7Б'!Y2</f>
        <v>10</v>
      </c>
      <c r="J6" s="46">
        <f>'1'!H39</f>
        <v>0.76666666666666672</v>
      </c>
    </row>
    <row r="7" spans="1:10" ht="14.4" x14ac:dyDescent="0.3">
      <c r="A7" s="42">
        <v>5</v>
      </c>
      <c r="B7" s="75" t="s">
        <v>93</v>
      </c>
      <c r="C7" s="76">
        <v>1</v>
      </c>
      <c r="D7" s="77">
        <v>80</v>
      </c>
      <c r="E7" s="77">
        <v>81.099999999999994</v>
      </c>
      <c r="F7" s="77">
        <v>78.39</v>
      </c>
      <c r="G7" s="45">
        <f t="shared" si="0"/>
        <v>0.19999999999999996</v>
      </c>
      <c r="H7" s="62">
        <f>'7А'!Z2</f>
        <v>16</v>
      </c>
      <c r="I7" s="52">
        <f>'7Б'!Z2</f>
        <v>8</v>
      </c>
      <c r="J7" s="63">
        <f>'1'!I39</f>
        <v>0.8</v>
      </c>
    </row>
    <row r="8" spans="1:10" ht="14.4" x14ac:dyDescent="0.3">
      <c r="A8" s="42">
        <v>6</v>
      </c>
      <c r="B8" s="75" t="s">
        <v>94</v>
      </c>
      <c r="C8" s="76">
        <v>1</v>
      </c>
      <c r="D8" s="77">
        <v>86.67</v>
      </c>
      <c r="E8" s="77">
        <v>85.71</v>
      </c>
      <c r="F8" s="77">
        <v>82.53</v>
      </c>
      <c r="G8" s="45">
        <f t="shared" si="0"/>
        <v>0.1333333333333333</v>
      </c>
      <c r="H8" s="62">
        <f>'7А'!AA2</f>
        <v>16</v>
      </c>
      <c r="I8" s="62">
        <f>'7Б'!AA2</f>
        <v>10</v>
      </c>
      <c r="J8" s="63">
        <f>'1'!J39</f>
        <v>0.8666666666666667</v>
      </c>
    </row>
    <row r="9" spans="1:10" ht="14.4" x14ac:dyDescent="0.3">
      <c r="A9" s="42">
        <v>7</v>
      </c>
      <c r="B9" s="75" t="s">
        <v>95</v>
      </c>
      <c r="C9" s="76">
        <v>1</v>
      </c>
      <c r="D9" s="77">
        <v>63.33</v>
      </c>
      <c r="E9" s="77">
        <v>56.14</v>
      </c>
      <c r="F9" s="77">
        <v>46.43</v>
      </c>
      <c r="G9" s="45">
        <f t="shared" si="0"/>
        <v>0.3666666666666667</v>
      </c>
      <c r="H9" s="62">
        <f>'7А'!AB2</f>
        <v>10</v>
      </c>
      <c r="I9" s="62">
        <f>'7Б'!AB2</f>
        <v>9</v>
      </c>
      <c r="J9" s="63">
        <f>'1'!K39</f>
        <v>0.6333333333333333</v>
      </c>
    </row>
    <row r="10" spans="1:10" ht="14.4" x14ac:dyDescent="0.3">
      <c r="A10" s="42">
        <v>8</v>
      </c>
      <c r="B10" s="75" t="s">
        <v>96</v>
      </c>
      <c r="C10" s="76">
        <v>1</v>
      </c>
      <c r="D10" s="77">
        <v>80</v>
      </c>
      <c r="E10" s="77">
        <v>71.53</v>
      </c>
      <c r="F10" s="77">
        <v>66.959999999999994</v>
      </c>
      <c r="G10" s="45">
        <f t="shared" si="0"/>
        <v>0.19999999999999996</v>
      </c>
      <c r="H10" s="62">
        <f>'7А'!AC2</f>
        <v>16</v>
      </c>
      <c r="I10" s="62">
        <f>'7Б'!AC2</f>
        <v>8</v>
      </c>
      <c r="J10" s="63">
        <f>'1'!L39</f>
        <v>0.8</v>
      </c>
    </row>
    <row r="11" spans="1:10" ht="14.4" x14ac:dyDescent="0.3">
      <c r="A11" s="42">
        <v>9</v>
      </c>
      <c r="B11" s="75" t="s">
        <v>97</v>
      </c>
      <c r="C11" s="76">
        <v>2</v>
      </c>
      <c r="D11" s="77">
        <v>13.33</v>
      </c>
      <c r="E11" s="77">
        <v>41.09</v>
      </c>
      <c r="F11" s="77">
        <v>32.479999999999997</v>
      </c>
      <c r="G11" s="45">
        <f t="shared" si="0"/>
        <v>0.9</v>
      </c>
      <c r="H11" s="62">
        <f>'7А'!AD2</f>
        <v>3</v>
      </c>
      <c r="I11" s="62">
        <f>'7Б'!AD2</f>
        <v>0</v>
      </c>
      <c r="J11" s="63">
        <f>'1'!M39</f>
        <v>0.1</v>
      </c>
    </row>
    <row r="12" spans="1:10" ht="14.4" x14ac:dyDescent="0.3">
      <c r="A12" s="42">
        <v>10</v>
      </c>
      <c r="B12" s="75" t="s">
        <v>98</v>
      </c>
      <c r="C12" s="76">
        <v>1</v>
      </c>
      <c r="D12" s="77">
        <v>76.67</v>
      </c>
      <c r="E12" s="77">
        <v>76.98</v>
      </c>
      <c r="F12" s="77">
        <v>71.180000000000007</v>
      </c>
      <c r="G12" s="45">
        <f t="shared" si="0"/>
        <v>0.23333333333333328</v>
      </c>
      <c r="H12" s="62">
        <f>'7А'!AE2</f>
        <v>13</v>
      </c>
      <c r="I12" s="62">
        <f>'7Б'!AE2</f>
        <v>10</v>
      </c>
      <c r="J12" s="63">
        <f>'1'!N39</f>
        <v>0.76666666666666672</v>
      </c>
    </row>
    <row r="13" spans="1:10" ht="14.4" x14ac:dyDescent="0.3">
      <c r="A13" s="42">
        <v>11</v>
      </c>
      <c r="B13" s="75" t="s">
        <v>99</v>
      </c>
      <c r="C13" s="76">
        <v>2</v>
      </c>
      <c r="D13" s="77">
        <v>13.33</v>
      </c>
      <c r="E13" s="77">
        <v>40.94</v>
      </c>
      <c r="F13" s="77">
        <v>32.69</v>
      </c>
      <c r="G13" s="45">
        <f t="shared" si="0"/>
        <v>0.9</v>
      </c>
      <c r="H13" s="62">
        <f>'7А'!AF2</f>
        <v>3</v>
      </c>
      <c r="I13" s="62">
        <f>'7Б'!AF2</f>
        <v>0</v>
      </c>
      <c r="J13" s="63">
        <f>'1'!O39</f>
        <v>0.1</v>
      </c>
    </row>
    <row r="14" spans="1:10" ht="14.4" x14ac:dyDescent="0.3">
      <c r="A14" s="42">
        <v>12</v>
      </c>
      <c r="B14" s="75" t="s">
        <v>100</v>
      </c>
      <c r="C14" s="76">
        <v>1</v>
      </c>
      <c r="D14" s="77">
        <v>40</v>
      </c>
      <c r="E14" s="77">
        <v>53.22</v>
      </c>
      <c r="F14" s="77">
        <v>51.86</v>
      </c>
      <c r="G14" s="45">
        <f t="shared" si="0"/>
        <v>0.6</v>
      </c>
      <c r="H14" s="62">
        <f>'7А'!AG2</f>
        <v>10</v>
      </c>
      <c r="I14" s="62">
        <f>'7Б'!AG2</f>
        <v>2</v>
      </c>
      <c r="J14" s="63">
        <f>'1'!P39</f>
        <v>0.4</v>
      </c>
    </row>
    <row r="15" spans="1:10" ht="14.4" x14ac:dyDescent="0.3">
      <c r="A15" s="42">
        <v>13</v>
      </c>
      <c r="B15" s="75" t="s">
        <v>101</v>
      </c>
      <c r="C15" s="76">
        <v>2</v>
      </c>
      <c r="D15" s="77">
        <v>0</v>
      </c>
      <c r="E15" s="77">
        <v>13.98</v>
      </c>
      <c r="F15" s="77">
        <v>10.35</v>
      </c>
      <c r="G15" s="45">
        <f>1-J15</f>
        <v>1</v>
      </c>
      <c r="H15" s="62">
        <f>'7А'!AH2</f>
        <v>0</v>
      </c>
      <c r="I15" s="62">
        <f>'7Б'!AH2</f>
        <v>0</v>
      </c>
      <c r="J15" s="63">
        <f>'1'!Q39</f>
        <v>0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="70" zoomScaleNormal="70" workbookViewId="0">
      <selection activeCell="Q25" sqref="Q25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17" width="6.6640625" customWidth="1"/>
    <col min="18" max="18" width="7.5546875" style="30" customWidth="1"/>
    <col min="19" max="19" width="8.6640625" style="3" bestFit="1" customWidth="1"/>
    <col min="22" max="34" width="7.33203125" customWidth="1"/>
  </cols>
  <sheetData>
    <row r="1" spans="1:36" x14ac:dyDescent="0.3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2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T1" s="5">
        <f>SUM(E1:Q1)</f>
        <v>15</v>
      </c>
      <c r="V1" s="73">
        <v>33</v>
      </c>
      <c r="AI1" s="96" t="s">
        <v>10</v>
      </c>
      <c r="AJ1" s="98"/>
    </row>
    <row r="2" spans="1:36" x14ac:dyDescent="0.3">
      <c r="V2" s="2">
        <f t="shared" ref="V2:AH2" si="0">COUNTIF(E6:E24,E1)</f>
        <v>14</v>
      </c>
      <c r="W2" s="2">
        <f t="shared" si="0"/>
        <v>13</v>
      </c>
      <c r="X2" s="2">
        <f t="shared" si="0"/>
        <v>11</v>
      </c>
      <c r="Y2" s="2">
        <f t="shared" si="0"/>
        <v>13</v>
      </c>
      <c r="Z2" s="2">
        <f t="shared" si="0"/>
        <v>16</v>
      </c>
      <c r="AA2" s="2">
        <f t="shared" si="0"/>
        <v>16</v>
      </c>
      <c r="AB2" s="2">
        <f t="shared" si="0"/>
        <v>10</v>
      </c>
      <c r="AC2" s="2">
        <f t="shared" si="0"/>
        <v>16</v>
      </c>
      <c r="AD2" s="2">
        <f t="shared" si="0"/>
        <v>3</v>
      </c>
      <c r="AE2" s="2">
        <f t="shared" si="0"/>
        <v>13</v>
      </c>
      <c r="AF2" s="2">
        <f t="shared" si="0"/>
        <v>3</v>
      </c>
      <c r="AG2" s="2">
        <f t="shared" si="0"/>
        <v>10</v>
      </c>
      <c r="AH2" s="2">
        <f t="shared" si="0"/>
        <v>0</v>
      </c>
      <c r="AI2" s="96" t="s">
        <v>11</v>
      </c>
      <c r="AJ2" s="98"/>
    </row>
    <row r="3" spans="1:36" x14ac:dyDescent="0.3">
      <c r="A3" s="86" t="s">
        <v>0</v>
      </c>
      <c r="B3" s="86" t="s">
        <v>1</v>
      </c>
      <c r="C3" s="86" t="s">
        <v>3</v>
      </c>
      <c r="D3" s="86" t="s">
        <v>36</v>
      </c>
      <c r="E3" s="89" t="s">
        <v>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83" t="s">
        <v>4</v>
      </c>
      <c r="S3" s="83" t="s">
        <v>5</v>
      </c>
      <c r="T3" s="86" t="s">
        <v>7</v>
      </c>
      <c r="V3" s="2">
        <f t="shared" ref="V3:AF3" si="1">$V$1-V2-V5-V4</f>
        <v>16</v>
      </c>
      <c r="W3" s="2">
        <f t="shared" si="1"/>
        <v>16</v>
      </c>
      <c r="X3" s="2">
        <f t="shared" si="1"/>
        <v>17</v>
      </c>
      <c r="Y3" s="2">
        <f t="shared" si="1"/>
        <v>16</v>
      </c>
      <c r="Z3" s="2">
        <f t="shared" si="1"/>
        <v>16</v>
      </c>
      <c r="AA3" s="2">
        <f t="shared" si="1"/>
        <v>16</v>
      </c>
      <c r="AB3" s="2">
        <f t="shared" si="1"/>
        <v>17</v>
      </c>
      <c r="AC3" s="2">
        <f t="shared" si="1"/>
        <v>17</v>
      </c>
      <c r="AD3" s="2">
        <f t="shared" si="1"/>
        <v>18</v>
      </c>
      <c r="AE3" s="2">
        <f t="shared" si="1"/>
        <v>16</v>
      </c>
      <c r="AF3" s="2">
        <f t="shared" si="1"/>
        <v>21</v>
      </c>
      <c r="AG3" s="2">
        <f t="shared" ref="AG3" si="2">$V$1-AG2-AG5-AG4</f>
        <v>17</v>
      </c>
      <c r="AH3" s="2">
        <f t="shared" ref="AH3" si="3">$V$1-AH2-AH5-AH4</f>
        <v>22</v>
      </c>
      <c r="AI3" s="96" t="s">
        <v>12</v>
      </c>
      <c r="AJ3" s="98"/>
    </row>
    <row r="4" spans="1:36" x14ac:dyDescent="0.3">
      <c r="A4" s="87"/>
      <c r="B4" s="87"/>
      <c r="C4" s="87"/>
      <c r="D4" s="8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4"/>
      <c r="S4" s="84"/>
      <c r="T4" s="87"/>
      <c r="V4" s="2">
        <f t="shared" ref="V4:AH4" si="4">COUNTIF(E6:E24,"=N  ")</f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  <c r="Z4" s="2">
        <f t="shared" si="4"/>
        <v>0</v>
      </c>
      <c r="AA4" s="2">
        <f t="shared" si="4"/>
        <v>0</v>
      </c>
      <c r="AB4" s="2">
        <f t="shared" si="4"/>
        <v>0</v>
      </c>
      <c r="AC4" s="2">
        <f t="shared" si="4"/>
        <v>0</v>
      </c>
      <c r="AD4" s="2">
        <f t="shared" si="4"/>
        <v>0</v>
      </c>
      <c r="AE4" s="2">
        <f t="shared" si="4"/>
        <v>0</v>
      </c>
      <c r="AF4" s="2">
        <f t="shared" si="4"/>
        <v>0</v>
      </c>
      <c r="AG4" s="2">
        <f t="shared" si="4"/>
        <v>0</v>
      </c>
      <c r="AH4" s="2">
        <f t="shared" si="4"/>
        <v>0</v>
      </c>
      <c r="AI4" s="96" t="s">
        <v>9</v>
      </c>
      <c r="AJ4" s="98"/>
    </row>
    <row r="5" spans="1:36" x14ac:dyDescent="0.3">
      <c r="A5" s="88"/>
      <c r="B5" s="88"/>
      <c r="C5" s="88"/>
      <c r="D5" s="8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85"/>
      <c r="S5" s="85"/>
      <c r="T5" s="88"/>
      <c r="V5" s="2">
        <f t="shared" ref="V5:AH5" si="5">COUNTIF(E6:E24,"=0")</f>
        <v>3</v>
      </c>
      <c r="W5" s="2">
        <f t="shared" si="5"/>
        <v>4</v>
      </c>
      <c r="X5" s="2">
        <f t="shared" si="5"/>
        <v>5</v>
      </c>
      <c r="Y5" s="2">
        <f t="shared" si="5"/>
        <v>4</v>
      </c>
      <c r="Z5" s="2">
        <f t="shared" si="5"/>
        <v>1</v>
      </c>
      <c r="AA5" s="2">
        <f t="shared" si="5"/>
        <v>1</v>
      </c>
      <c r="AB5" s="2">
        <f t="shared" si="5"/>
        <v>6</v>
      </c>
      <c r="AC5" s="2">
        <f t="shared" si="5"/>
        <v>0</v>
      </c>
      <c r="AD5" s="2">
        <f t="shared" si="5"/>
        <v>12</v>
      </c>
      <c r="AE5" s="2">
        <f t="shared" si="5"/>
        <v>4</v>
      </c>
      <c r="AF5" s="2">
        <f t="shared" si="5"/>
        <v>9</v>
      </c>
      <c r="AG5" s="2">
        <f t="shared" si="5"/>
        <v>6</v>
      </c>
      <c r="AH5" s="2">
        <f t="shared" si="5"/>
        <v>11</v>
      </c>
      <c r="AI5" s="96" t="s">
        <v>8</v>
      </c>
      <c r="AJ5" s="98"/>
    </row>
    <row r="6" spans="1:36" x14ac:dyDescent="0.3">
      <c r="A6" s="1">
        <v>1</v>
      </c>
      <c r="B6" s="1" t="s">
        <v>56</v>
      </c>
      <c r="C6" s="74">
        <v>1</v>
      </c>
      <c r="D6" s="74" t="s">
        <v>57</v>
      </c>
      <c r="E6" s="74">
        <v>1</v>
      </c>
      <c r="F6" s="74">
        <v>0</v>
      </c>
      <c r="G6" s="74">
        <v>0</v>
      </c>
      <c r="H6" s="74">
        <v>0</v>
      </c>
      <c r="I6" s="74">
        <v>1</v>
      </c>
      <c r="J6" s="74">
        <v>1</v>
      </c>
      <c r="K6" s="74">
        <v>0</v>
      </c>
      <c r="L6" s="74">
        <v>1</v>
      </c>
      <c r="M6" s="74">
        <v>0</v>
      </c>
      <c r="N6" s="74">
        <v>1</v>
      </c>
      <c r="O6" s="74">
        <v>0</v>
      </c>
      <c r="P6" s="74">
        <v>1</v>
      </c>
      <c r="Q6" s="74">
        <v>0</v>
      </c>
      <c r="R6" s="74">
        <v>6</v>
      </c>
      <c r="S6" s="74">
        <v>3</v>
      </c>
      <c r="T6" s="6">
        <f t="shared" ref="T6:T22" si="6">R6/$T$1*100</f>
        <v>40</v>
      </c>
    </row>
    <row r="7" spans="1:36" x14ac:dyDescent="0.3">
      <c r="A7" s="1">
        <v>2</v>
      </c>
      <c r="B7" s="1" t="s">
        <v>58</v>
      </c>
      <c r="C7" s="74">
        <v>1</v>
      </c>
      <c r="D7" s="74" t="s">
        <v>57</v>
      </c>
      <c r="E7" s="74">
        <v>1</v>
      </c>
      <c r="F7" s="74">
        <v>1</v>
      </c>
      <c r="G7" s="74">
        <v>0</v>
      </c>
      <c r="H7" s="74">
        <v>1</v>
      </c>
      <c r="I7" s="74">
        <v>1</v>
      </c>
      <c r="J7" s="74">
        <v>1</v>
      </c>
      <c r="K7" s="74">
        <v>0</v>
      </c>
      <c r="L7" s="74">
        <v>1</v>
      </c>
      <c r="M7" s="74">
        <v>0</v>
      </c>
      <c r="N7" s="74">
        <v>0</v>
      </c>
      <c r="O7" s="74">
        <v>0</v>
      </c>
      <c r="P7" s="74">
        <v>1</v>
      </c>
      <c r="Q7" s="74">
        <v>0</v>
      </c>
      <c r="R7" s="74">
        <v>7</v>
      </c>
      <c r="S7" s="74">
        <v>3</v>
      </c>
      <c r="T7" s="6">
        <f t="shared" si="6"/>
        <v>46.666666666666664</v>
      </c>
      <c r="V7" s="67" t="s">
        <v>13</v>
      </c>
      <c r="W7" s="14">
        <f>COUNTIF(S6:S24,"=2")</f>
        <v>1</v>
      </c>
      <c r="X7" s="15">
        <f>W7/$V$1*100</f>
        <v>3.0303030303030303</v>
      </c>
    </row>
    <row r="8" spans="1:36" x14ac:dyDescent="0.3">
      <c r="A8" s="1">
        <v>3</v>
      </c>
      <c r="B8" s="1" t="s">
        <v>59</v>
      </c>
      <c r="C8" s="74">
        <v>1</v>
      </c>
      <c r="D8" s="74" t="s">
        <v>57</v>
      </c>
      <c r="E8" s="74">
        <v>1</v>
      </c>
      <c r="F8" s="74">
        <v>0</v>
      </c>
      <c r="G8" s="74">
        <v>0</v>
      </c>
      <c r="H8" s="74">
        <v>0</v>
      </c>
      <c r="I8" s="74">
        <v>1</v>
      </c>
      <c r="J8" s="74">
        <v>1</v>
      </c>
      <c r="K8" s="74">
        <v>0</v>
      </c>
      <c r="L8" s="74">
        <v>1</v>
      </c>
      <c r="M8" s="74">
        <v>0</v>
      </c>
      <c r="N8" s="74">
        <v>1</v>
      </c>
      <c r="O8" s="74" t="s">
        <v>60</v>
      </c>
      <c r="P8" s="74">
        <v>1</v>
      </c>
      <c r="Q8" s="74" t="s">
        <v>60</v>
      </c>
      <c r="R8" s="74">
        <v>6</v>
      </c>
      <c r="S8" s="74">
        <v>3</v>
      </c>
      <c r="T8" s="6">
        <f t="shared" si="6"/>
        <v>40</v>
      </c>
      <c r="V8" s="68" t="s">
        <v>14</v>
      </c>
      <c r="W8" s="8">
        <f>COUNTIF(S6:S24,"=3")</f>
        <v>10</v>
      </c>
      <c r="X8" s="13">
        <f>W8/$V$1*100</f>
        <v>30.303030303030305</v>
      </c>
    </row>
    <row r="9" spans="1:36" x14ac:dyDescent="0.3">
      <c r="A9" s="1">
        <v>4</v>
      </c>
      <c r="B9" s="1" t="s">
        <v>61</v>
      </c>
      <c r="C9" s="74">
        <v>1</v>
      </c>
      <c r="D9" s="74" t="s">
        <v>57</v>
      </c>
      <c r="E9" s="74">
        <v>0</v>
      </c>
      <c r="F9" s="74">
        <v>1</v>
      </c>
      <c r="G9" s="74">
        <v>1</v>
      </c>
      <c r="H9" s="74">
        <v>1</v>
      </c>
      <c r="I9" s="74">
        <v>1</v>
      </c>
      <c r="J9" s="74">
        <v>1</v>
      </c>
      <c r="K9" s="74">
        <v>1</v>
      </c>
      <c r="L9" s="74">
        <v>1</v>
      </c>
      <c r="M9" s="74">
        <v>0</v>
      </c>
      <c r="N9" s="74">
        <v>1</v>
      </c>
      <c r="O9" s="74">
        <v>0</v>
      </c>
      <c r="P9" s="74">
        <v>1</v>
      </c>
      <c r="Q9" s="74" t="s">
        <v>60</v>
      </c>
      <c r="R9" s="74">
        <v>9</v>
      </c>
      <c r="S9" s="74">
        <v>3</v>
      </c>
      <c r="T9" s="6">
        <f t="shared" si="6"/>
        <v>60</v>
      </c>
      <c r="V9" s="69" t="s">
        <v>15</v>
      </c>
      <c r="W9" s="11">
        <f>COUNTIF(S6:S24,"=4")</f>
        <v>4</v>
      </c>
      <c r="X9" s="12">
        <f>W9/$V$1*100</f>
        <v>12.121212121212121</v>
      </c>
    </row>
    <row r="10" spans="1:36" x14ac:dyDescent="0.3">
      <c r="A10" s="1">
        <v>5</v>
      </c>
      <c r="B10" s="1" t="s">
        <v>62</v>
      </c>
      <c r="C10" s="74">
        <v>2</v>
      </c>
      <c r="D10" s="74" t="s">
        <v>57</v>
      </c>
      <c r="E10" s="74">
        <v>0</v>
      </c>
      <c r="F10" s="74">
        <v>0</v>
      </c>
      <c r="G10" s="74" t="s">
        <v>60</v>
      </c>
      <c r="H10" s="74">
        <v>1</v>
      </c>
      <c r="I10" s="74">
        <v>1</v>
      </c>
      <c r="J10" s="74">
        <v>1</v>
      </c>
      <c r="K10" s="74">
        <v>1</v>
      </c>
      <c r="L10" s="74">
        <v>1</v>
      </c>
      <c r="M10" s="74">
        <v>0</v>
      </c>
      <c r="N10" s="74">
        <v>1</v>
      </c>
      <c r="O10" s="74">
        <v>0</v>
      </c>
      <c r="P10" s="74">
        <v>0</v>
      </c>
      <c r="Q10" s="74">
        <v>0</v>
      </c>
      <c r="R10" s="74">
        <v>6</v>
      </c>
      <c r="S10" s="74">
        <v>3</v>
      </c>
      <c r="T10" s="6">
        <f t="shared" si="6"/>
        <v>40</v>
      </c>
      <c r="V10" s="70" t="s">
        <v>16</v>
      </c>
      <c r="W10" s="9">
        <f>COUNTIF(S6:S24,"=5")</f>
        <v>2</v>
      </c>
      <c r="X10" s="10">
        <f>W10/$V$1*100</f>
        <v>6.0606060606060606</v>
      </c>
    </row>
    <row r="11" spans="1:36" x14ac:dyDescent="0.3">
      <c r="A11" s="1">
        <v>6</v>
      </c>
      <c r="B11" s="1" t="s">
        <v>63</v>
      </c>
      <c r="C11" s="74">
        <v>2</v>
      </c>
      <c r="D11" s="74" t="s">
        <v>57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1</v>
      </c>
      <c r="K11" s="74">
        <v>1</v>
      </c>
      <c r="L11" s="74">
        <v>1</v>
      </c>
      <c r="M11" s="74">
        <v>2</v>
      </c>
      <c r="N11" s="74">
        <v>1</v>
      </c>
      <c r="O11" s="74">
        <v>2</v>
      </c>
      <c r="P11" s="74">
        <v>1</v>
      </c>
      <c r="Q11" s="74">
        <v>0</v>
      </c>
      <c r="R11" s="74">
        <v>14</v>
      </c>
      <c r="S11" s="74">
        <v>5</v>
      </c>
      <c r="T11" s="6">
        <f t="shared" si="6"/>
        <v>93.333333333333329</v>
      </c>
    </row>
    <row r="12" spans="1:36" x14ac:dyDescent="0.3">
      <c r="A12" s="1">
        <v>7</v>
      </c>
      <c r="B12" s="1" t="s">
        <v>64</v>
      </c>
      <c r="C12" s="74">
        <v>2</v>
      </c>
      <c r="D12" s="74" t="s">
        <v>57</v>
      </c>
      <c r="E12" s="74">
        <v>1</v>
      </c>
      <c r="F12" s="74">
        <v>1</v>
      </c>
      <c r="G12" s="74">
        <v>1</v>
      </c>
      <c r="H12" s="74">
        <v>1</v>
      </c>
      <c r="I12" s="74">
        <v>1</v>
      </c>
      <c r="J12" s="74">
        <v>1</v>
      </c>
      <c r="K12" s="74">
        <v>0</v>
      </c>
      <c r="L12" s="74">
        <v>1</v>
      </c>
      <c r="M12" s="74">
        <v>0</v>
      </c>
      <c r="N12" s="74">
        <v>1</v>
      </c>
      <c r="O12" s="74" t="s">
        <v>60</v>
      </c>
      <c r="P12" s="74">
        <v>0</v>
      </c>
      <c r="Q12" s="74" t="s">
        <v>60</v>
      </c>
      <c r="R12" s="74">
        <v>8</v>
      </c>
      <c r="S12" s="74">
        <v>3</v>
      </c>
      <c r="T12" s="6">
        <f t="shared" si="6"/>
        <v>53.333333333333336</v>
      </c>
      <c r="V12" s="80" t="s">
        <v>53</v>
      </c>
      <c r="W12" s="80"/>
      <c r="X12" s="66">
        <f>COUNTIF(T6:T24,100)</f>
        <v>0</v>
      </c>
    </row>
    <row r="13" spans="1:36" x14ac:dyDescent="0.3">
      <c r="A13" s="1">
        <v>8</v>
      </c>
      <c r="B13" s="1" t="s">
        <v>65</v>
      </c>
      <c r="C13" s="74">
        <v>1</v>
      </c>
      <c r="D13" s="74" t="s">
        <v>57</v>
      </c>
      <c r="E13" s="74">
        <v>1</v>
      </c>
      <c r="F13" s="74">
        <v>0</v>
      </c>
      <c r="G13" s="74">
        <v>0</v>
      </c>
      <c r="H13" s="74">
        <v>1</v>
      </c>
      <c r="I13" s="74">
        <v>1</v>
      </c>
      <c r="J13" s="74">
        <v>1</v>
      </c>
      <c r="K13" s="74" t="s">
        <v>60</v>
      </c>
      <c r="L13" s="74" t="s">
        <v>60</v>
      </c>
      <c r="M13" s="74">
        <v>0</v>
      </c>
      <c r="N13" s="74">
        <v>0</v>
      </c>
      <c r="O13" s="74">
        <v>0</v>
      </c>
      <c r="P13" s="74" t="s">
        <v>60</v>
      </c>
      <c r="Q13" s="74">
        <v>0</v>
      </c>
      <c r="R13" s="74">
        <v>4</v>
      </c>
      <c r="S13" s="74">
        <v>2</v>
      </c>
      <c r="T13" s="6">
        <f t="shared" si="6"/>
        <v>26.666666666666668</v>
      </c>
      <c r="V13" s="81" t="s">
        <v>17</v>
      </c>
      <c r="W13" s="82"/>
      <c r="X13" s="7">
        <f>SUM(W8:W10)/$V$1*100</f>
        <v>48.484848484848484</v>
      </c>
    </row>
    <row r="14" spans="1:36" x14ac:dyDescent="0.3">
      <c r="A14" s="1">
        <v>9</v>
      </c>
      <c r="B14" s="1" t="s">
        <v>66</v>
      </c>
      <c r="C14" s="74">
        <v>1</v>
      </c>
      <c r="D14" s="74" t="s">
        <v>57</v>
      </c>
      <c r="E14" s="74">
        <v>1</v>
      </c>
      <c r="F14" s="74">
        <v>1</v>
      </c>
      <c r="G14" s="74">
        <v>0</v>
      </c>
      <c r="H14" s="74">
        <v>0</v>
      </c>
      <c r="I14" s="74">
        <v>1</v>
      </c>
      <c r="J14" s="74">
        <v>1</v>
      </c>
      <c r="K14" s="74">
        <v>1</v>
      </c>
      <c r="L14" s="74">
        <v>1</v>
      </c>
      <c r="M14" s="74">
        <v>0</v>
      </c>
      <c r="N14" s="74">
        <v>1</v>
      </c>
      <c r="O14" s="74">
        <v>0</v>
      </c>
      <c r="P14" s="74">
        <v>1</v>
      </c>
      <c r="Q14" s="74">
        <v>0</v>
      </c>
      <c r="R14" s="74">
        <v>8</v>
      </c>
      <c r="S14" s="74">
        <v>3</v>
      </c>
      <c r="T14" s="6">
        <f t="shared" si="6"/>
        <v>53.333333333333336</v>
      </c>
      <c r="V14" s="81" t="s">
        <v>31</v>
      </c>
      <c r="W14" s="82"/>
      <c r="X14" s="7">
        <f>SUM(W9:W10)/$V$1*100</f>
        <v>18.181818181818183</v>
      </c>
    </row>
    <row r="15" spans="1:36" x14ac:dyDescent="0.3">
      <c r="A15" s="1">
        <v>10</v>
      </c>
      <c r="B15" s="1" t="s">
        <v>67</v>
      </c>
      <c r="C15" s="74">
        <v>1</v>
      </c>
      <c r="D15" s="74" t="s">
        <v>57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1</v>
      </c>
      <c r="L15" s="74">
        <v>1</v>
      </c>
      <c r="M15" s="74">
        <v>1</v>
      </c>
      <c r="N15" s="74">
        <v>1</v>
      </c>
      <c r="O15" s="74" t="s">
        <v>60</v>
      </c>
      <c r="P15" s="74">
        <v>1</v>
      </c>
      <c r="Q15" s="74">
        <v>0</v>
      </c>
      <c r="R15" s="74">
        <v>11</v>
      </c>
      <c r="S15" s="74">
        <v>4</v>
      </c>
      <c r="T15" s="6">
        <f t="shared" si="6"/>
        <v>73.333333333333329</v>
      </c>
      <c r="V15" s="81" t="s">
        <v>28</v>
      </c>
      <c r="W15" s="82"/>
      <c r="X15" s="7">
        <f>AVERAGE(R6:R24)</f>
        <v>8.647058823529413</v>
      </c>
    </row>
    <row r="16" spans="1:36" x14ac:dyDescent="0.3">
      <c r="A16" s="1">
        <v>11</v>
      </c>
      <c r="B16" s="1" t="s">
        <v>68</v>
      </c>
      <c r="C16" s="74">
        <v>2</v>
      </c>
      <c r="D16" s="74" t="s">
        <v>57</v>
      </c>
      <c r="E16" s="74">
        <v>1</v>
      </c>
      <c r="F16" s="74">
        <v>1</v>
      </c>
      <c r="G16" s="74">
        <v>1</v>
      </c>
      <c r="H16" s="74">
        <v>1</v>
      </c>
      <c r="I16" s="74">
        <v>0</v>
      </c>
      <c r="J16" s="74">
        <v>0</v>
      </c>
      <c r="K16" s="74">
        <v>1</v>
      </c>
      <c r="L16" s="74">
        <v>1</v>
      </c>
      <c r="M16" s="74">
        <v>2</v>
      </c>
      <c r="N16" s="74">
        <v>1</v>
      </c>
      <c r="O16" s="74">
        <v>0</v>
      </c>
      <c r="P16" s="74">
        <v>0</v>
      </c>
      <c r="Q16" s="74" t="s">
        <v>60</v>
      </c>
      <c r="R16" s="74">
        <v>9</v>
      </c>
      <c r="S16" s="74">
        <v>3</v>
      </c>
      <c r="T16" s="6">
        <f t="shared" si="6"/>
        <v>60</v>
      </c>
      <c r="V16" s="81" t="s">
        <v>18</v>
      </c>
      <c r="W16" s="82"/>
      <c r="X16" s="7">
        <f>AVERAGE(S6:S24)</f>
        <v>3.4117647058823533</v>
      </c>
    </row>
    <row r="17" spans="1:25" x14ac:dyDescent="0.3">
      <c r="A17" s="1">
        <v>12</v>
      </c>
      <c r="B17" s="1" t="s">
        <v>69</v>
      </c>
      <c r="C17" s="74">
        <v>2</v>
      </c>
      <c r="D17" s="74" t="s">
        <v>57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1</v>
      </c>
      <c r="K17" s="74">
        <v>1</v>
      </c>
      <c r="L17" s="74">
        <v>1</v>
      </c>
      <c r="M17" s="74">
        <v>1</v>
      </c>
      <c r="N17" s="74">
        <v>1</v>
      </c>
      <c r="O17" s="74">
        <v>1</v>
      </c>
      <c r="P17" s="74">
        <v>1</v>
      </c>
      <c r="Q17" s="74" t="s">
        <v>60</v>
      </c>
      <c r="R17" s="74">
        <v>12</v>
      </c>
      <c r="S17" s="74">
        <v>4</v>
      </c>
      <c r="T17" s="6">
        <f t="shared" si="6"/>
        <v>80</v>
      </c>
      <c r="V17" s="81" t="s">
        <v>54</v>
      </c>
      <c r="W17" s="82"/>
      <c r="X17" s="7">
        <f>AVERAGE(T6:T24)</f>
        <v>57.647058823529406</v>
      </c>
    </row>
    <row r="18" spans="1:25" x14ac:dyDescent="0.3">
      <c r="A18" s="1">
        <v>13</v>
      </c>
      <c r="B18" s="1" t="s">
        <v>70</v>
      </c>
      <c r="C18" s="74">
        <v>2</v>
      </c>
      <c r="D18" s="74" t="s">
        <v>57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>
        <v>1</v>
      </c>
      <c r="K18" s="74">
        <v>0</v>
      </c>
      <c r="L18" s="74">
        <v>1</v>
      </c>
      <c r="M18" s="74">
        <v>0</v>
      </c>
      <c r="N18" s="74">
        <v>1</v>
      </c>
      <c r="O18" s="74">
        <v>2</v>
      </c>
      <c r="P18" s="74">
        <v>0</v>
      </c>
      <c r="Q18" s="74">
        <v>0</v>
      </c>
      <c r="R18" s="74">
        <v>10</v>
      </c>
      <c r="S18" s="74">
        <v>4</v>
      </c>
      <c r="T18" s="6">
        <f t="shared" si="6"/>
        <v>66.666666666666657</v>
      </c>
    </row>
    <row r="19" spans="1:25" x14ac:dyDescent="0.3">
      <c r="A19" s="1">
        <v>14</v>
      </c>
      <c r="B19" s="1" t="s">
        <v>71</v>
      </c>
      <c r="C19" s="74">
        <v>2</v>
      </c>
      <c r="D19" s="74" t="s">
        <v>57</v>
      </c>
      <c r="E19" s="74">
        <v>1</v>
      </c>
      <c r="F19" s="74">
        <v>1</v>
      </c>
      <c r="G19" s="74">
        <v>1</v>
      </c>
      <c r="H19" s="74">
        <v>0</v>
      </c>
      <c r="I19" s="74">
        <v>1</v>
      </c>
      <c r="J19" s="74">
        <v>1</v>
      </c>
      <c r="K19" s="74">
        <v>1</v>
      </c>
      <c r="L19" s="74">
        <v>1</v>
      </c>
      <c r="M19" s="74">
        <v>0</v>
      </c>
      <c r="N19" s="74">
        <v>0</v>
      </c>
      <c r="O19" s="74">
        <v>0</v>
      </c>
      <c r="P19" s="74">
        <v>0</v>
      </c>
      <c r="Q19" s="74" t="s">
        <v>60</v>
      </c>
      <c r="R19" s="74">
        <v>7</v>
      </c>
      <c r="S19" s="74">
        <v>3</v>
      </c>
      <c r="T19" s="6">
        <f t="shared" si="6"/>
        <v>46.666666666666664</v>
      </c>
      <c r="V19" s="92" t="s">
        <v>52</v>
      </c>
      <c r="W19" s="93"/>
      <c r="X19" s="65" t="s">
        <v>51</v>
      </c>
      <c r="Y19" s="65" t="s">
        <v>50</v>
      </c>
    </row>
    <row r="20" spans="1:25" x14ac:dyDescent="0.3">
      <c r="A20" s="1">
        <v>15</v>
      </c>
      <c r="B20" s="1" t="s">
        <v>82</v>
      </c>
      <c r="C20" s="74">
        <v>2</v>
      </c>
      <c r="D20" s="74" t="s">
        <v>57</v>
      </c>
      <c r="E20" s="74">
        <v>1</v>
      </c>
      <c r="F20" s="74">
        <v>1</v>
      </c>
      <c r="G20" s="74">
        <v>1</v>
      </c>
      <c r="H20" s="74">
        <v>1</v>
      </c>
      <c r="I20" s="74">
        <v>1</v>
      </c>
      <c r="J20" s="74">
        <v>1</v>
      </c>
      <c r="K20" s="74">
        <v>1</v>
      </c>
      <c r="L20" s="74">
        <v>1</v>
      </c>
      <c r="M20" s="74">
        <v>2</v>
      </c>
      <c r="N20" s="74">
        <v>1</v>
      </c>
      <c r="O20" s="74">
        <v>2</v>
      </c>
      <c r="P20" s="74">
        <v>1</v>
      </c>
      <c r="Q20" s="74">
        <v>0</v>
      </c>
      <c r="R20" s="74">
        <v>14</v>
      </c>
      <c r="S20" s="74">
        <v>5</v>
      </c>
      <c r="T20" s="6">
        <f t="shared" si="6"/>
        <v>93.333333333333329</v>
      </c>
      <c r="V20" s="96" t="s">
        <v>45</v>
      </c>
      <c r="W20" s="97"/>
      <c r="X20" s="71">
        <f>COUNTIF(T6:T24,"&gt;=85")</f>
        <v>2</v>
      </c>
      <c r="Y20" s="71">
        <f>X20/V1*100</f>
        <v>6.0606060606060606</v>
      </c>
    </row>
    <row r="21" spans="1:25" x14ac:dyDescent="0.3">
      <c r="A21" s="1">
        <v>16</v>
      </c>
      <c r="B21" s="1" t="s">
        <v>83</v>
      </c>
      <c r="C21" s="74">
        <v>1</v>
      </c>
      <c r="D21" s="74" t="s">
        <v>57</v>
      </c>
      <c r="E21" s="74">
        <v>1</v>
      </c>
      <c r="F21" s="74">
        <v>1</v>
      </c>
      <c r="G21" s="74">
        <v>1</v>
      </c>
      <c r="H21" s="74">
        <v>1</v>
      </c>
      <c r="I21" s="74">
        <v>1</v>
      </c>
      <c r="J21" s="74">
        <v>1</v>
      </c>
      <c r="K21" s="74">
        <v>1</v>
      </c>
      <c r="L21" s="74">
        <v>1</v>
      </c>
      <c r="M21" s="74">
        <v>0</v>
      </c>
      <c r="N21" s="74">
        <v>1</v>
      </c>
      <c r="O21" s="74">
        <v>0</v>
      </c>
      <c r="P21" s="74">
        <v>1</v>
      </c>
      <c r="Q21" s="74" t="s">
        <v>60</v>
      </c>
      <c r="R21" s="74">
        <v>10</v>
      </c>
      <c r="S21" s="74">
        <v>4</v>
      </c>
      <c r="T21" s="6">
        <f t="shared" si="6"/>
        <v>66.666666666666657</v>
      </c>
      <c r="V21" s="96" t="s">
        <v>46</v>
      </c>
      <c r="W21" s="98"/>
      <c r="X21" s="71">
        <f>COUNTIF(T6:T24,"&gt;=75")-X20</f>
        <v>1</v>
      </c>
      <c r="Y21" s="71">
        <f>X21/V1*100</f>
        <v>3.0303030303030303</v>
      </c>
    </row>
    <row r="22" spans="1:25" x14ac:dyDescent="0.3">
      <c r="A22" s="1">
        <v>17</v>
      </c>
      <c r="B22" s="1" t="s">
        <v>84</v>
      </c>
      <c r="C22" s="74">
        <v>2</v>
      </c>
      <c r="D22" s="74" t="s">
        <v>57</v>
      </c>
      <c r="E22" s="74">
        <v>0</v>
      </c>
      <c r="F22" s="74">
        <v>1</v>
      </c>
      <c r="G22" s="74">
        <v>1</v>
      </c>
      <c r="H22" s="74">
        <v>1</v>
      </c>
      <c r="I22" s="74">
        <v>1</v>
      </c>
      <c r="J22" s="74">
        <v>1</v>
      </c>
      <c r="K22" s="74">
        <v>0</v>
      </c>
      <c r="L22" s="74">
        <v>1</v>
      </c>
      <c r="M22" s="74">
        <v>0</v>
      </c>
      <c r="N22" s="74">
        <v>0</v>
      </c>
      <c r="O22" s="74" t="s">
        <v>60</v>
      </c>
      <c r="P22" s="74">
        <v>0</v>
      </c>
      <c r="Q22" s="74">
        <v>0</v>
      </c>
      <c r="R22" s="74">
        <v>6</v>
      </c>
      <c r="S22" s="74">
        <v>3</v>
      </c>
      <c r="T22" s="6">
        <f t="shared" si="6"/>
        <v>40</v>
      </c>
      <c r="V22" s="96" t="s">
        <v>47</v>
      </c>
      <c r="W22" s="97"/>
      <c r="X22" s="71">
        <f>COUNTIF(T6:T24,"&gt;=65")-X21-X20</f>
        <v>3</v>
      </c>
      <c r="Y22" s="71">
        <f>X22/V1*100</f>
        <v>9.0909090909090917</v>
      </c>
    </row>
    <row r="23" spans="1:25" x14ac:dyDescent="0.3">
      <c r="A23" s="1">
        <v>18</v>
      </c>
      <c r="B23" s="1"/>
      <c r="C23" s="2"/>
      <c r="D23" s="2"/>
      <c r="E23" s="7">
        <f t="shared" ref="E23:Q23" si="7">AVERAGE(E6:E22)/E1*100</f>
        <v>82.35294117647058</v>
      </c>
      <c r="F23" s="7">
        <f t="shared" si="7"/>
        <v>76.470588235294116</v>
      </c>
      <c r="G23" s="7">
        <f t="shared" si="7"/>
        <v>68.75</v>
      </c>
      <c r="H23" s="1">
        <f t="shared" si="7"/>
        <v>76.470588235294116</v>
      </c>
      <c r="I23" s="1">
        <f t="shared" si="7"/>
        <v>94.117647058823522</v>
      </c>
      <c r="J23" s="1">
        <f t="shared" si="7"/>
        <v>94.117647058823522</v>
      </c>
      <c r="K23" s="1">
        <f t="shared" si="7"/>
        <v>62.5</v>
      </c>
      <c r="L23" s="1">
        <f t="shared" si="7"/>
        <v>100</v>
      </c>
      <c r="M23" s="1">
        <f t="shared" si="7"/>
        <v>23.52941176470588</v>
      </c>
      <c r="N23" s="1">
        <f t="shared" si="7"/>
        <v>76.470588235294116</v>
      </c>
      <c r="O23" s="7">
        <f t="shared" si="7"/>
        <v>26.923076923076923</v>
      </c>
      <c r="P23" s="7">
        <f t="shared" si="7"/>
        <v>62.5</v>
      </c>
      <c r="Q23" s="1">
        <f t="shared" si="7"/>
        <v>0</v>
      </c>
      <c r="R23" s="29">
        <f>AVERAGE(R6:R22)</f>
        <v>8.6470588235294112</v>
      </c>
      <c r="S23" s="2">
        <f>AVERAGE(S6:S22)</f>
        <v>3.4117647058823528</v>
      </c>
      <c r="T23" s="6">
        <f>AVERAGE(T6:T22)</f>
        <v>57.647058823529406</v>
      </c>
      <c r="V23" s="96" t="s">
        <v>48</v>
      </c>
      <c r="W23" s="97"/>
      <c r="X23" s="71">
        <f>COUNTIF(T6:T24,"&gt;=50")-X22-X21-X20</f>
        <v>5</v>
      </c>
      <c r="Y23" s="71">
        <f>X23/V1*100</f>
        <v>15.151515151515152</v>
      </c>
    </row>
    <row r="24" spans="1:25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9"/>
      <c r="S24" s="2"/>
      <c r="T24" s="6"/>
      <c r="V24" s="96" t="s">
        <v>49</v>
      </c>
      <c r="W24" s="97"/>
      <c r="X24" s="71">
        <f>COUNTIF(T6:T24,"&lt;50")</f>
        <v>7</v>
      </c>
      <c r="Y24" s="71">
        <f>X24/V1*100</f>
        <v>21.212121212121211</v>
      </c>
    </row>
    <row r="25" spans="1:25" ht="15" x14ac:dyDescent="0.25">
      <c r="A25" s="1"/>
      <c r="B25" s="1"/>
      <c r="C25" s="2"/>
      <c r="D25" s="2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36"/>
      <c r="S25" s="36"/>
      <c r="T25" s="36"/>
      <c r="V25" s="28"/>
      <c r="W25" s="28"/>
      <c r="X25" s="28"/>
    </row>
    <row r="26" spans="1:25" s="28" customFormat="1" ht="15" x14ac:dyDescent="0.25">
      <c r="C26" s="37"/>
      <c r="D26" s="37"/>
      <c r="R26" s="38"/>
      <c r="S26" s="37"/>
      <c r="V26"/>
      <c r="W26"/>
      <c r="X26"/>
    </row>
    <row r="27" spans="1:25" ht="322.5" customHeight="1" x14ac:dyDescent="0.3">
      <c r="E27" s="72" t="str">
        <f>'2'!B3</f>
        <v>1. 1. Развитие представлений о числе и числовых системах от натуральных до действительных чисел. Оперировать на базовом уровне понятием целое число</v>
      </c>
      <c r="F27" s="72" t="str">
        <f>'2'!B4</f>
        <v>2. 2. Развитие представлений о числе и числовых системах от натуральных до действительных чисел. Оперировать на базовом уровне понятием обыкновенная дробь, смешанное число</v>
      </c>
      <c r="G27" s="72" t="str">
        <f>'2'!B5</f>
        <v>3. 3.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v>
      </c>
      <c r="H27" s="72" t="str">
        <f>'2'!B6</f>
        <v>4. 4. Развитие представлений о числе и числовых системах от натуральных до действительных чисел. Оперировать на базовом уровне понятием десятичная дробь</v>
      </c>
      <c r="I27" s="72" t="str">
        <f>'2'!B7</f>
        <v>5. 5. Умение пользоваться оценкой и прикидкой при практических расчетах. Оценивать размеры реальных объектов окружающего мира</v>
      </c>
      <c r="J27" s="72" t="str">
        <f>'2'!B8</f>
        <v>6. 6.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v>
      </c>
      <c r="K27" s="72" t="str">
        <f>'2'!B9</f>
        <v>7. 7. Овладение символьным языком алгебры. Оперировать понятием модуль числа, геометрическая интерпретация модуля числа</v>
      </c>
      <c r="L27" s="72" t="str">
        <f>'2'!B10</f>
        <v>8. 8. Развитие представлений о числе и числовых системах от натуральных до действительных чисел. Сравнивать рациональные числа / упорядочивать числа, записанные в виде обыкновенных дробей, десятичных дробей</v>
      </c>
      <c r="M27" s="72" t="str">
        <f>'2'!B11</f>
        <v>9. 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</v>
      </c>
      <c r="N27" s="72" t="str">
        <f>'2'!B12</f>
        <v>10. 10. 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</v>
      </c>
      <c r="O27" s="72" t="str">
        <f>'2'!B13</f>
        <v>11. 11.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</v>
      </c>
      <c r="P27" s="72" t="str">
        <f>'2'!B14</f>
        <v>12. 12. Овладение геометрическим языком, развитие навыков изобразительных умений, навыков геометрических построений. Оперировать на базовом уровне понятиями: фигура, точка, отрезок, прямая, луч, ломанная, угол, многоугольник, треугольник и четырехугольник, прямоугольник и квадрат, окружность и круг, прямоугольный параллелепипед, куб, шар. Изображать изучаемые фигуры от руки и с помощью линейки</v>
      </c>
      <c r="Q27" s="72" t="str">
        <f>'2'!B15</f>
        <v>13. 13.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S3:S5"/>
    <mergeCell ref="T3:T5"/>
    <mergeCell ref="A3:A5"/>
    <mergeCell ref="B3:B5"/>
    <mergeCell ref="C3:C5"/>
    <mergeCell ref="D3:D5"/>
    <mergeCell ref="E3:Q3"/>
    <mergeCell ref="R3:R5"/>
    <mergeCell ref="V13:W13"/>
    <mergeCell ref="V14:W14"/>
    <mergeCell ref="V15:W15"/>
    <mergeCell ref="V16:W16"/>
    <mergeCell ref="V17:W17"/>
    <mergeCell ref="V12:W12"/>
    <mergeCell ref="AI1:AJ1"/>
    <mergeCell ref="AI2:AJ2"/>
    <mergeCell ref="AI3:AJ3"/>
    <mergeCell ref="AI4:AJ4"/>
    <mergeCell ref="AI5:AJ5"/>
    <mergeCell ref="V19:W19"/>
    <mergeCell ref="V20:W20"/>
    <mergeCell ref="V22:W22"/>
    <mergeCell ref="V23:W23"/>
    <mergeCell ref="V24:W24"/>
    <mergeCell ref="V21:W21"/>
  </mergeCells>
  <conditionalFormatting sqref="S23:S24">
    <cfRule type="cellIs" dxfId="29" priority="17" operator="equal">
      <formula>3</formula>
    </cfRule>
    <cfRule type="cellIs" dxfId="28" priority="18" operator="equal">
      <formula>4</formula>
    </cfRule>
    <cfRule type="cellIs" dxfId="27" priority="19" operator="equal">
      <formula>2</formula>
    </cfRule>
    <cfRule type="cellIs" dxfId="26" priority="20" operator="equal">
      <formula>5</formula>
    </cfRule>
  </conditionalFormatting>
  <conditionalFormatting sqref="E25:Q25">
    <cfRule type="cellIs" dxfId="25" priority="15" operator="lessThan">
      <formula>50</formula>
    </cfRule>
    <cfRule type="cellIs" dxfId="24" priority="16" operator="lessThan">
      <formula>50</formula>
    </cfRule>
  </conditionalFormatting>
  <conditionalFormatting sqref="S6:S22">
    <cfRule type="cellIs" dxfId="23" priority="11" operator="equal">
      <formula>3</formula>
    </cfRule>
    <cfRule type="cellIs" dxfId="22" priority="12" operator="equal">
      <formula>4</formula>
    </cfRule>
    <cfRule type="cellIs" dxfId="21" priority="13" operator="equal">
      <formula>2</formula>
    </cfRule>
    <cfRule type="cellIs" dxfId="20" priority="14" operator="equal">
      <formula>5</formula>
    </cfRule>
  </conditionalFormatting>
  <conditionalFormatting sqref="E23">
    <cfRule type="cellIs" dxfId="19" priority="9" operator="lessThan">
      <formula>50</formula>
    </cfRule>
    <cfRule type="cellIs" dxfId="18" priority="10" operator="lessThan">
      <formula>50</formula>
    </cfRule>
  </conditionalFormatting>
  <conditionalFormatting sqref="F23">
    <cfRule type="cellIs" dxfId="17" priority="7" operator="lessThan">
      <formula>50</formula>
    </cfRule>
    <cfRule type="cellIs" dxfId="16" priority="8" operator="lessThan">
      <formula>50</formula>
    </cfRule>
  </conditionalFormatting>
  <conditionalFormatting sqref="G23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P23">
    <cfRule type="cellIs" dxfId="13" priority="3" operator="lessThan">
      <formula>50</formula>
    </cfRule>
    <cfRule type="cellIs" dxfId="12" priority="4" operator="lessThan">
      <formula>50</formula>
    </cfRule>
  </conditionalFormatting>
  <conditionalFormatting sqref="O23">
    <cfRule type="cellIs" dxfId="11" priority="1" operator="lessThan">
      <formula>50</formula>
    </cfRule>
    <cfRule type="cellIs" dxfId="10" priority="2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opLeftCell="A5" zoomScale="70" zoomScaleNormal="70" workbookViewId="0">
      <selection activeCell="S27" sqref="S27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17" width="6.6640625" customWidth="1"/>
    <col min="18" max="18" width="7.5546875" style="30" customWidth="1"/>
    <col min="19" max="19" width="8.6640625" style="3" bestFit="1" customWidth="1"/>
    <col min="22" max="46" width="7.33203125" customWidth="1"/>
  </cols>
  <sheetData>
    <row r="1" spans="1:48" x14ac:dyDescent="0.3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2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T1" s="5">
        <f>SUM(E1:Q1)</f>
        <v>15</v>
      </c>
      <c r="V1" s="73">
        <v>13</v>
      </c>
      <c r="AU1" s="96" t="s">
        <v>10</v>
      </c>
      <c r="AV1" s="98"/>
    </row>
    <row r="2" spans="1:48" x14ac:dyDescent="0.3">
      <c r="V2" s="2">
        <f t="shared" ref="V2:AH2" si="0">COUNTIF(E6:E24,E1)</f>
        <v>13</v>
      </c>
      <c r="W2" s="2">
        <f t="shared" si="0"/>
        <v>7</v>
      </c>
      <c r="X2" s="2">
        <f t="shared" si="0"/>
        <v>9</v>
      </c>
      <c r="Y2" s="2">
        <f t="shared" si="0"/>
        <v>10</v>
      </c>
      <c r="Z2" s="2">
        <f t="shared" si="0"/>
        <v>8</v>
      </c>
      <c r="AA2" s="2">
        <f t="shared" si="0"/>
        <v>10</v>
      </c>
      <c r="AB2" s="2">
        <f t="shared" si="0"/>
        <v>9</v>
      </c>
      <c r="AC2" s="2">
        <f t="shared" si="0"/>
        <v>8</v>
      </c>
      <c r="AD2" s="2">
        <f t="shared" si="0"/>
        <v>0</v>
      </c>
      <c r="AE2" s="2">
        <f t="shared" si="0"/>
        <v>10</v>
      </c>
      <c r="AF2" s="2">
        <f t="shared" si="0"/>
        <v>0</v>
      </c>
      <c r="AG2" s="2">
        <f t="shared" si="0"/>
        <v>2</v>
      </c>
      <c r="AH2" s="2">
        <f t="shared" si="0"/>
        <v>0</v>
      </c>
      <c r="AI2" s="2" t="e">
        <f>COUNTIF(#REF!,#REF!)</f>
        <v>#REF!</v>
      </c>
      <c r="AJ2" s="2" t="e">
        <f>COUNTIF(#REF!,#REF!)</f>
        <v>#REF!</v>
      </c>
      <c r="AK2" s="2" t="e">
        <f>COUNTIF(#REF!,#REF!)</f>
        <v>#REF!</v>
      </c>
      <c r="AL2" s="2" t="e">
        <f>COUNTIF(#REF!,#REF!)</f>
        <v>#REF!</v>
      </c>
      <c r="AM2" s="2" t="e">
        <f>COUNTIF(#REF!,#REF!)</f>
        <v>#REF!</v>
      </c>
      <c r="AN2" s="2" t="e">
        <f>COUNTIF(#REF!,#REF!)</f>
        <v>#REF!</v>
      </c>
      <c r="AO2" s="2" t="e">
        <f>COUNTIF(#REF!,#REF!)</f>
        <v>#REF!</v>
      </c>
      <c r="AP2" s="2" t="e">
        <f>COUNTIF(#REF!,#REF!)</f>
        <v>#REF!</v>
      </c>
      <c r="AQ2" s="2" t="e">
        <f>COUNTIF(#REF!,#REF!)</f>
        <v>#REF!</v>
      </c>
      <c r="AR2" s="2" t="e">
        <f>COUNTIF(#REF!,#REF!)</f>
        <v>#REF!</v>
      </c>
      <c r="AS2" s="2" t="e">
        <f>COUNTIF(#REF!,#REF!)</f>
        <v>#REF!</v>
      </c>
      <c r="AT2" s="2" t="e">
        <f>COUNTIF(#REF!,#REF!)</f>
        <v>#REF!</v>
      </c>
      <c r="AU2" s="96" t="s">
        <v>11</v>
      </c>
      <c r="AV2" s="98"/>
    </row>
    <row r="3" spans="1:48" x14ac:dyDescent="0.3">
      <c r="A3" s="86" t="s">
        <v>0</v>
      </c>
      <c r="B3" s="86" t="s">
        <v>1</v>
      </c>
      <c r="C3" s="86" t="s">
        <v>3</v>
      </c>
      <c r="D3" s="86" t="s">
        <v>36</v>
      </c>
      <c r="E3" s="89" t="s">
        <v>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83" t="s">
        <v>4</v>
      </c>
      <c r="S3" s="83" t="s">
        <v>5</v>
      </c>
      <c r="T3" s="86" t="s">
        <v>7</v>
      </c>
      <c r="V3" s="2">
        <f t="shared" ref="V3:AT3" si="1">$V$1-V2-V5-V4</f>
        <v>0</v>
      </c>
      <c r="W3" s="2">
        <f t="shared" si="1"/>
        <v>0</v>
      </c>
      <c r="X3" s="2">
        <f t="shared" si="1"/>
        <v>1</v>
      </c>
      <c r="Y3" s="2">
        <f t="shared" si="1"/>
        <v>1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1</v>
      </c>
      <c r="AD3" s="2">
        <f t="shared" si="1"/>
        <v>10</v>
      </c>
      <c r="AE3" s="2">
        <f t="shared" si="1"/>
        <v>2</v>
      </c>
      <c r="AF3" s="2">
        <f t="shared" si="1"/>
        <v>12</v>
      </c>
      <c r="AG3" s="2">
        <f t="shared" si="1"/>
        <v>5</v>
      </c>
      <c r="AH3" s="2">
        <f t="shared" si="1"/>
        <v>12</v>
      </c>
      <c r="AI3" s="2" t="e">
        <f t="shared" si="1"/>
        <v>#REF!</v>
      </c>
      <c r="AJ3" s="2" t="e">
        <f t="shared" si="1"/>
        <v>#REF!</v>
      </c>
      <c r="AK3" s="2" t="e">
        <f t="shared" si="1"/>
        <v>#REF!</v>
      </c>
      <c r="AL3" s="2" t="e">
        <f t="shared" si="1"/>
        <v>#REF!</v>
      </c>
      <c r="AM3" s="2" t="e">
        <f t="shared" si="1"/>
        <v>#REF!</v>
      </c>
      <c r="AN3" s="2" t="e">
        <f t="shared" si="1"/>
        <v>#REF!</v>
      </c>
      <c r="AO3" s="2" t="e">
        <f t="shared" si="1"/>
        <v>#REF!</v>
      </c>
      <c r="AP3" s="2" t="e">
        <f t="shared" si="1"/>
        <v>#REF!</v>
      </c>
      <c r="AQ3" s="2" t="e">
        <f t="shared" si="1"/>
        <v>#REF!</v>
      </c>
      <c r="AR3" s="2" t="e">
        <f t="shared" si="1"/>
        <v>#REF!</v>
      </c>
      <c r="AS3" s="2" t="e">
        <f t="shared" si="1"/>
        <v>#REF!</v>
      </c>
      <c r="AT3" s="2" t="e">
        <f t="shared" si="1"/>
        <v>#REF!</v>
      </c>
      <c r="AU3" s="96" t="s">
        <v>12</v>
      </c>
      <c r="AV3" s="98"/>
    </row>
    <row r="4" spans="1:48" x14ac:dyDescent="0.3">
      <c r="A4" s="87"/>
      <c r="B4" s="87"/>
      <c r="C4" s="87"/>
      <c r="D4" s="8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4"/>
      <c r="S4" s="84"/>
      <c r="T4" s="87"/>
      <c r="V4" s="2">
        <f t="shared" ref="V4:AH4" si="2">COUNTIF(E6:E24,"=N  ")</f>
        <v>0</v>
      </c>
      <c r="W4" s="2">
        <f t="shared" si="2"/>
        <v>0</v>
      </c>
      <c r="X4" s="2">
        <f t="shared" si="2"/>
        <v>0</v>
      </c>
      <c r="Y4" s="2">
        <f t="shared" si="2"/>
        <v>0</v>
      </c>
      <c r="Z4" s="2">
        <f t="shared" si="2"/>
        <v>0</v>
      </c>
      <c r="AA4" s="2">
        <f t="shared" si="2"/>
        <v>0</v>
      </c>
      <c r="AB4" s="2">
        <f t="shared" si="2"/>
        <v>0</v>
      </c>
      <c r="AC4" s="2">
        <f t="shared" si="2"/>
        <v>0</v>
      </c>
      <c r="AD4" s="2">
        <f t="shared" si="2"/>
        <v>0</v>
      </c>
      <c r="AE4" s="2">
        <f t="shared" si="2"/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 t="e">
        <f>COUNTIF(#REF!,"=N  ")</f>
        <v>#REF!</v>
      </c>
      <c r="AJ4" s="2" t="e">
        <f>COUNTIF(#REF!,"=N  ")</f>
        <v>#REF!</v>
      </c>
      <c r="AK4" s="2" t="e">
        <f>COUNTIF(#REF!,"=N  ")</f>
        <v>#REF!</v>
      </c>
      <c r="AL4" s="2" t="e">
        <f>COUNTIF(#REF!,"=N  ")</f>
        <v>#REF!</v>
      </c>
      <c r="AM4" s="2" t="e">
        <f>COUNTIF(#REF!,"=N  ")</f>
        <v>#REF!</v>
      </c>
      <c r="AN4" s="2" t="e">
        <f>COUNTIF(#REF!,"=N  ")</f>
        <v>#REF!</v>
      </c>
      <c r="AO4" s="2" t="e">
        <f>COUNTIF(#REF!,"=N  ")</f>
        <v>#REF!</v>
      </c>
      <c r="AP4" s="2" t="e">
        <f>COUNTIF(#REF!,"=N  ")</f>
        <v>#REF!</v>
      </c>
      <c r="AQ4" s="2" t="e">
        <f>COUNTIF(#REF!,"=N  ")</f>
        <v>#REF!</v>
      </c>
      <c r="AR4" s="2" t="e">
        <f>COUNTIF(#REF!,"=N  ")</f>
        <v>#REF!</v>
      </c>
      <c r="AS4" s="2" t="e">
        <f>COUNTIF(#REF!,"=N  ")</f>
        <v>#REF!</v>
      </c>
      <c r="AT4" s="2" t="e">
        <f>COUNTIF(#REF!,"=N  ")</f>
        <v>#REF!</v>
      </c>
      <c r="AU4" s="96" t="s">
        <v>9</v>
      </c>
      <c r="AV4" s="98"/>
    </row>
    <row r="5" spans="1:48" x14ac:dyDescent="0.3">
      <c r="A5" s="88"/>
      <c r="B5" s="88"/>
      <c r="C5" s="88"/>
      <c r="D5" s="8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85"/>
      <c r="S5" s="85"/>
      <c r="T5" s="88"/>
      <c r="V5" s="2">
        <f t="shared" ref="V5:AH5" si="3">COUNTIF(E6:E24,"=0")</f>
        <v>0</v>
      </c>
      <c r="W5" s="2">
        <f t="shared" si="3"/>
        <v>6</v>
      </c>
      <c r="X5" s="2">
        <f t="shared" si="3"/>
        <v>3</v>
      </c>
      <c r="Y5" s="2">
        <f t="shared" si="3"/>
        <v>2</v>
      </c>
      <c r="Z5" s="2">
        <f t="shared" si="3"/>
        <v>5</v>
      </c>
      <c r="AA5" s="2">
        <f t="shared" si="3"/>
        <v>3</v>
      </c>
      <c r="AB5" s="2">
        <f t="shared" si="3"/>
        <v>4</v>
      </c>
      <c r="AC5" s="2">
        <f t="shared" si="3"/>
        <v>4</v>
      </c>
      <c r="AD5" s="2">
        <f t="shared" si="3"/>
        <v>3</v>
      </c>
      <c r="AE5" s="2">
        <f t="shared" si="3"/>
        <v>1</v>
      </c>
      <c r="AF5" s="2">
        <f t="shared" si="3"/>
        <v>1</v>
      </c>
      <c r="AG5" s="2">
        <f t="shared" si="3"/>
        <v>6</v>
      </c>
      <c r="AH5" s="2">
        <f t="shared" si="3"/>
        <v>1</v>
      </c>
      <c r="AI5" s="2" t="e">
        <f>COUNTIF(#REF!,"=0")</f>
        <v>#REF!</v>
      </c>
      <c r="AJ5" s="2" t="e">
        <f>COUNTIF(#REF!,"=0")</f>
        <v>#REF!</v>
      </c>
      <c r="AK5" s="2" t="e">
        <f>COUNTIF(#REF!,"=0")</f>
        <v>#REF!</v>
      </c>
      <c r="AL5" s="2" t="e">
        <f>COUNTIF(#REF!,"=0")</f>
        <v>#REF!</v>
      </c>
      <c r="AM5" s="2" t="e">
        <f>COUNTIF(#REF!,"=0")</f>
        <v>#REF!</v>
      </c>
      <c r="AN5" s="2" t="e">
        <f>COUNTIF(#REF!,"=0")</f>
        <v>#REF!</v>
      </c>
      <c r="AO5" s="2" t="e">
        <f>COUNTIF(#REF!,"=0")</f>
        <v>#REF!</v>
      </c>
      <c r="AP5" s="2" t="e">
        <f>COUNTIF(#REF!,"=0")</f>
        <v>#REF!</v>
      </c>
      <c r="AQ5" s="2" t="e">
        <f>COUNTIF(#REF!,"=0")</f>
        <v>#REF!</v>
      </c>
      <c r="AR5" s="2" t="e">
        <f>COUNTIF(#REF!,"=0")</f>
        <v>#REF!</v>
      </c>
      <c r="AS5" s="2" t="e">
        <f>COUNTIF(#REF!,"=0")</f>
        <v>#REF!</v>
      </c>
      <c r="AT5" s="2" t="e">
        <f>COUNTIF(#REF!,"=0")</f>
        <v>#REF!</v>
      </c>
      <c r="AU5" s="96" t="s">
        <v>8</v>
      </c>
      <c r="AV5" s="98"/>
    </row>
    <row r="6" spans="1:48" x14ac:dyDescent="0.3">
      <c r="A6" s="1">
        <v>1</v>
      </c>
      <c r="B6" s="1" t="s">
        <v>72</v>
      </c>
      <c r="C6" s="74">
        <v>2</v>
      </c>
      <c r="D6" s="74" t="s">
        <v>73</v>
      </c>
      <c r="E6" s="74">
        <v>1</v>
      </c>
      <c r="F6" s="74">
        <v>1</v>
      </c>
      <c r="G6" s="74">
        <v>0</v>
      </c>
      <c r="H6" s="74">
        <v>1</v>
      </c>
      <c r="I6" s="74">
        <v>1</v>
      </c>
      <c r="J6" s="74">
        <v>1</v>
      </c>
      <c r="K6" s="74">
        <v>1</v>
      </c>
      <c r="L6" s="74">
        <v>0</v>
      </c>
      <c r="M6" s="74" t="s">
        <v>60</v>
      </c>
      <c r="N6" s="74">
        <v>1</v>
      </c>
      <c r="O6" s="74" t="s">
        <v>60</v>
      </c>
      <c r="P6" s="74">
        <v>0</v>
      </c>
      <c r="Q6" s="74" t="s">
        <v>60</v>
      </c>
      <c r="R6" s="74">
        <v>7</v>
      </c>
      <c r="S6" s="74">
        <v>3</v>
      </c>
      <c r="T6" s="6">
        <f>R6/$T$1*100</f>
        <v>46.666666666666664</v>
      </c>
    </row>
    <row r="7" spans="1:48" x14ac:dyDescent="0.3">
      <c r="A7" s="1">
        <v>2</v>
      </c>
      <c r="B7" s="1" t="s">
        <v>74</v>
      </c>
      <c r="C7" s="74">
        <v>2</v>
      </c>
      <c r="D7" s="74" t="s">
        <v>73</v>
      </c>
      <c r="E7" s="74">
        <v>1</v>
      </c>
      <c r="F7" s="74">
        <v>0</v>
      </c>
      <c r="G7" s="74">
        <v>1</v>
      </c>
      <c r="H7" s="74">
        <v>1</v>
      </c>
      <c r="I7" s="74">
        <v>1</v>
      </c>
      <c r="J7" s="74">
        <v>1</v>
      </c>
      <c r="K7" s="74">
        <v>0</v>
      </c>
      <c r="L7" s="74">
        <v>0</v>
      </c>
      <c r="M7" s="74" t="s">
        <v>60</v>
      </c>
      <c r="N7" s="74">
        <v>1</v>
      </c>
      <c r="O7" s="74" t="s">
        <v>60</v>
      </c>
      <c r="P7" s="74">
        <v>0</v>
      </c>
      <c r="Q7" s="74" t="s">
        <v>60</v>
      </c>
      <c r="R7" s="74">
        <v>6</v>
      </c>
      <c r="S7" s="74">
        <v>3</v>
      </c>
      <c r="T7" s="6">
        <f t="shared" ref="T7:T18" si="4">R7/$T$1*100</f>
        <v>40</v>
      </c>
      <c r="V7" s="67" t="s">
        <v>13</v>
      </c>
      <c r="W7" s="14">
        <f>COUNTIF(S6:S24,"=2")</f>
        <v>1</v>
      </c>
      <c r="X7" s="15">
        <f>W7/$V$1*100</f>
        <v>7.6923076923076925</v>
      </c>
    </row>
    <row r="8" spans="1:48" x14ac:dyDescent="0.3">
      <c r="A8" s="1">
        <v>3</v>
      </c>
      <c r="B8" s="1" t="s">
        <v>75</v>
      </c>
      <c r="C8" s="74">
        <v>1</v>
      </c>
      <c r="D8" s="74" t="s">
        <v>73</v>
      </c>
      <c r="E8" s="74">
        <v>1</v>
      </c>
      <c r="F8" s="74">
        <v>0</v>
      </c>
      <c r="G8" s="74">
        <v>1</v>
      </c>
      <c r="H8" s="74">
        <v>1</v>
      </c>
      <c r="I8" s="74">
        <v>0</v>
      </c>
      <c r="J8" s="74">
        <v>1</v>
      </c>
      <c r="K8" s="74">
        <v>1</v>
      </c>
      <c r="L8" s="74">
        <v>1</v>
      </c>
      <c r="M8" s="74">
        <v>0</v>
      </c>
      <c r="N8" s="74">
        <v>1</v>
      </c>
      <c r="O8" s="74" t="s">
        <v>60</v>
      </c>
      <c r="P8" s="74" t="s">
        <v>60</v>
      </c>
      <c r="Q8" s="74" t="s">
        <v>60</v>
      </c>
      <c r="R8" s="74">
        <v>7</v>
      </c>
      <c r="S8" s="74">
        <v>3</v>
      </c>
      <c r="T8" s="6">
        <f t="shared" si="4"/>
        <v>46.666666666666664</v>
      </c>
      <c r="V8" s="68" t="s">
        <v>14</v>
      </c>
      <c r="W8" s="8">
        <f>COUNTIF(S6:S24,"=3")</f>
        <v>11</v>
      </c>
      <c r="X8" s="13">
        <f>W8/$V$1*100</f>
        <v>84.615384615384613</v>
      </c>
    </row>
    <row r="9" spans="1:48" x14ac:dyDescent="0.3">
      <c r="A9" s="1">
        <v>4</v>
      </c>
      <c r="B9" s="1" t="s">
        <v>76</v>
      </c>
      <c r="C9" s="74">
        <v>2</v>
      </c>
      <c r="D9" s="74" t="s">
        <v>73</v>
      </c>
      <c r="E9" s="74">
        <v>1</v>
      </c>
      <c r="F9" s="74">
        <v>0</v>
      </c>
      <c r="G9" s="74">
        <v>1</v>
      </c>
      <c r="H9" s="74">
        <v>1</v>
      </c>
      <c r="I9" s="74">
        <v>1</v>
      </c>
      <c r="J9" s="74">
        <v>1</v>
      </c>
      <c r="K9" s="74">
        <v>0</v>
      </c>
      <c r="L9" s="74">
        <v>0</v>
      </c>
      <c r="M9" s="74" t="s">
        <v>60</v>
      </c>
      <c r="N9" s="74">
        <v>1</v>
      </c>
      <c r="O9" s="74" t="s">
        <v>60</v>
      </c>
      <c r="P9" s="74">
        <v>0</v>
      </c>
      <c r="Q9" s="74" t="s">
        <v>60</v>
      </c>
      <c r="R9" s="74">
        <v>6</v>
      </c>
      <c r="S9" s="74">
        <v>3</v>
      </c>
      <c r="T9" s="6">
        <f t="shared" si="4"/>
        <v>40</v>
      </c>
      <c r="V9" s="69" t="s">
        <v>15</v>
      </c>
      <c r="W9" s="11">
        <f>COUNTIF(S6:S24,"=4")</f>
        <v>1</v>
      </c>
      <c r="X9" s="12">
        <f>W9/$V$1*100</f>
        <v>7.6923076923076925</v>
      </c>
    </row>
    <row r="10" spans="1:48" x14ac:dyDescent="0.3">
      <c r="A10" s="1">
        <v>5</v>
      </c>
      <c r="B10" s="1" t="s">
        <v>77</v>
      </c>
      <c r="C10" s="74">
        <v>2</v>
      </c>
      <c r="D10" s="74" t="s">
        <v>73</v>
      </c>
      <c r="E10" s="74">
        <v>1</v>
      </c>
      <c r="F10" s="74">
        <v>0</v>
      </c>
      <c r="G10" s="74">
        <v>1</v>
      </c>
      <c r="H10" s="74">
        <v>1</v>
      </c>
      <c r="I10" s="74">
        <v>1</v>
      </c>
      <c r="J10" s="74">
        <v>1</v>
      </c>
      <c r="K10" s="74">
        <v>1</v>
      </c>
      <c r="L10" s="74" t="s">
        <v>60</v>
      </c>
      <c r="M10" s="74" t="s">
        <v>60</v>
      </c>
      <c r="N10" s="74" t="s">
        <v>60</v>
      </c>
      <c r="O10" s="74" t="s">
        <v>60</v>
      </c>
      <c r="P10" s="74" t="s">
        <v>60</v>
      </c>
      <c r="Q10" s="74" t="s">
        <v>60</v>
      </c>
      <c r="R10" s="74">
        <v>6</v>
      </c>
      <c r="S10" s="74">
        <v>3</v>
      </c>
      <c r="T10" s="6">
        <f t="shared" si="4"/>
        <v>40</v>
      </c>
      <c r="V10" s="70" t="s">
        <v>16</v>
      </c>
      <c r="W10" s="9">
        <f>COUNTIF(S6:S24,"=5")</f>
        <v>0</v>
      </c>
      <c r="X10" s="10">
        <f>W10/$V$1*100</f>
        <v>0</v>
      </c>
    </row>
    <row r="11" spans="1:48" x14ac:dyDescent="0.3">
      <c r="A11" s="1">
        <v>6</v>
      </c>
      <c r="B11" s="1" t="s">
        <v>78</v>
      </c>
      <c r="C11" s="74">
        <v>1</v>
      </c>
      <c r="D11" s="74" t="s">
        <v>73</v>
      </c>
      <c r="E11" s="74">
        <v>1</v>
      </c>
      <c r="F11" s="74">
        <v>0</v>
      </c>
      <c r="G11" s="74">
        <v>1</v>
      </c>
      <c r="H11" s="74">
        <v>0</v>
      </c>
      <c r="I11" s="74">
        <v>0</v>
      </c>
      <c r="J11" s="74">
        <v>1</v>
      </c>
      <c r="K11" s="74">
        <v>1</v>
      </c>
      <c r="L11" s="74">
        <v>1</v>
      </c>
      <c r="M11" s="74" t="s">
        <v>60</v>
      </c>
      <c r="N11" s="74">
        <v>1</v>
      </c>
      <c r="O11" s="74" t="s">
        <v>60</v>
      </c>
      <c r="P11" s="74" t="s">
        <v>60</v>
      </c>
      <c r="Q11" s="74" t="s">
        <v>60</v>
      </c>
      <c r="R11" s="74">
        <v>6</v>
      </c>
      <c r="S11" s="74">
        <v>3</v>
      </c>
      <c r="T11" s="6">
        <f t="shared" si="4"/>
        <v>40</v>
      </c>
    </row>
    <row r="12" spans="1:48" x14ac:dyDescent="0.3">
      <c r="A12" s="1">
        <v>7</v>
      </c>
      <c r="B12" s="1" t="s">
        <v>79</v>
      </c>
      <c r="C12" s="74">
        <v>1</v>
      </c>
      <c r="D12" s="74" t="s">
        <v>73</v>
      </c>
      <c r="E12" s="74">
        <v>1</v>
      </c>
      <c r="F12" s="74">
        <v>1</v>
      </c>
      <c r="G12" s="74">
        <v>1</v>
      </c>
      <c r="H12" s="74">
        <v>1</v>
      </c>
      <c r="I12" s="74">
        <v>1</v>
      </c>
      <c r="J12" s="74">
        <v>1</v>
      </c>
      <c r="K12" s="74">
        <v>1</v>
      </c>
      <c r="L12" s="74">
        <v>1</v>
      </c>
      <c r="M12" s="74" t="s">
        <v>60</v>
      </c>
      <c r="N12" s="74">
        <v>1</v>
      </c>
      <c r="O12" s="74">
        <v>1</v>
      </c>
      <c r="P12" s="74">
        <v>1</v>
      </c>
      <c r="Q12" s="74" t="s">
        <v>60</v>
      </c>
      <c r="R12" s="74">
        <v>11</v>
      </c>
      <c r="S12" s="74">
        <v>4</v>
      </c>
      <c r="T12" s="6">
        <f t="shared" si="4"/>
        <v>73.333333333333329</v>
      </c>
      <c r="V12" s="80" t="s">
        <v>53</v>
      </c>
      <c r="W12" s="80"/>
      <c r="X12" s="66">
        <f>COUNTIF(T6:T24,100)</f>
        <v>0</v>
      </c>
    </row>
    <row r="13" spans="1:48" x14ac:dyDescent="0.3">
      <c r="A13" s="1">
        <v>8</v>
      </c>
      <c r="B13" s="1" t="s">
        <v>80</v>
      </c>
      <c r="C13" s="74">
        <v>2</v>
      </c>
      <c r="D13" s="74" t="s">
        <v>73</v>
      </c>
      <c r="E13" s="74">
        <v>1</v>
      </c>
      <c r="F13" s="74">
        <v>0</v>
      </c>
      <c r="G13" s="74">
        <v>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 t="s">
        <v>60</v>
      </c>
      <c r="Q13" s="74">
        <v>0</v>
      </c>
      <c r="R13" s="74">
        <v>2</v>
      </c>
      <c r="S13" s="74">
        <v>2</v>
      </c>
      <c r="T13" s="6">
        <f t="shared" si="4"/>
        <v>13.333333333333334</v>
      </c>
      <c r="V13" s="81" t="s">
        <v>17</v>
      </c>
      <c r="W13" s="82"/>
      <c r="X13" s="7">
        <f>SUM(W8:W10)/$V$1*100</f>
        <v>92.307692307692307</v>
      </c>
    </row>
    <row r="14" spans="1:48" x14ac:dyDescent="0.3">
      <c r="A14" s="1">
        <v>9</v>
      </c>
      <c r="B14" s="1" t="s">
        <v>81</v>
      </c>
      <c r="C14" s="74">
        <v>2</v>
      </c>
      <c r="D14" s="74" t="s">
        <v>73</v>
      </c>
      <c r="E14" s="74">
        <v>1</v>
      </c>
      <c r="F14" s="74">
        <v>1</v>
      </c>
      <c r="G14" s="74">
        <v>0</v>
      </c>
      <c r="H14" s="74">
        <v>1</v>
      </c>
      <c r="I14" s="74">
        <v>1</v>
      </c>
      <c r="J14" s="74">
        <v>1</v>
      </c>
      <c r="K14" s="74">
        <v>0</v>
      </c>
      <c r="L14" s="74">
        <v>1</v>
      </c>
      <c r="M14" s="74">
        <v>0</v>
      </c>
      <c r="N14" s="74">
        <v>1</v>
      </c>
      <c r="O14" s="74" t="s">
        <v>60</v>
      </c>
      <c r="P14" s="74">
        <v>0</v>
      </c>
      <c r="Q14" s="74" t="s">
        <v>60</v>
      </c>
      <c r="R14" s="74">
        <v>7</v>
      </c>
      <c r="S14" s="74">
        <v>3</v>
      </c>
      <c r="T14" s="6">
        <f t="shared" si="4"/>
        <v>46.666666666666664</v>
      </c>
      <c r="V14" s="81" t="s">
        <v>31</v>
      </c>
      <c r="W14" s="82"/>
      <c r="X14" s="7">
        <f>SUM(W9:W10)/$V$1*100</f>
        <v>7.6923076923076925</v>
      </c>
    </row>
    <row r="15" spans="1:48" x14ac:dyDescent="0.3">
      <c r="A15" s="1">
        <v>10</v>
      </c>
      <c r="B15" s="1" t="s">
        <v>85</v>
      </c>
      <c r="C15" s="74">
        <v>1</v>
      </c>
      <c r="D15" s="74" t="s">
        <v>73</v>
      </c>
      <c r="E15" s="74">
        <v>1</v>
      </c>
      <c r="F15" s="74">
        <v>1</v>
      </c>
      <c r="G15" s="74" t="s">
        <v>60</v>
      </c>
      <c r="H15" s="74" t="s">
        <v>60</v>
      </c>
      <c r="I15" s="74">
        <v>1</v>
      </c>
      <c r="J15" s="74">
        <v>1</v>
      </c>
      <c r="K15" s="74">
        <v>1</v>
      </c>
      <c r="L15" s="74">
        <v>1</v>
      </c>
      <c r="M15" s="74" t="s">
        <v>60</v>
      </c>
      <c r="N15" s="74" t="s">
        <v>60</v>
      </c>
      <c r="O15" s="74" t="s">
        <v>60</v>
      </c>
      <c r="P15" s="74" t="s">
        <v>60</v>
      </c>
      <c r="Q15" s="74" t="s">
        <v>60</v>
      </c>
      <c r="R15" s="74">
        <v>6</v>
      </c>
      <c r="S15" s="74">
        <v>3</v>
      </c>
      <c r="T15" s="6">
        <f t="shared" si="4"/>
        <v>40</v>
      </c>
      <c r="V15" s="81" t="s">
        <v>28</v>
      </c>
      <c r="W15" s="82"/>
      <c r="X15" s="7">
        <f>AVERAGE(R6:R24)</f>
        <v>6.6923076923076925</v>
      </c>
    </row>
    <row r="16" spans="1:48" x14ac:dyDescent="0.3">
      <c r="A16" s="1">
        <v>11</v>
      </c>
      <c r="B16" s="1" t="s">
        <v>86</v>
      </c>
      <c r="C16" s="74">
        <v>1</v>
      </c>
      <c r="D16" s="74" t="s">
        <v>73</v>
      </c>
      <c r="E16" s="74">
        <v>1</v>
      </c>
      <c r="F16" s="74">
        <v>1</v>
      </c>
      <c r="G16" s="74">
        <v>1</v>
      </c>
      <c r="H16" s="74">
        <v>1</v>
      </c>
      <c r="I16" s="74">
        <v>0</v>
      </c>
      <c r="J16" s="74">
        <v>1</v>
      </c>
      <c r="K16" s="74">
        <v>1</v>
      </c>
      <c r="L16" s="74">
        <v>1</v>
      </c>
      <c r="M16" s="74" t="s">
        <v>60</v>
      </c>
      <c r="N16" s="74">
        <v>1</v>
      </c>
      <c r="O16" s="74" t="s">
        <v>60</v>
      </c>
      <c r="P16" s="74">
        <v>0</v>
      </c>
      <c r="Q16" s="74" t="s">
        <v>60</v>
      </c>
      <c r="R16" s="74">
        <v>8</v>
      </c>
      <c r="S16" s="74">
        <v>3</v>
      </c>
      <c r="T16" s="6">
        <f t="shared" si="4"/>
        <v>53.333333333333336</v>
      </c>
      <c r="V16" s="81" t="s">
        <v>18</v>
      </c>
      <c r="W16" s="82"/>
      <c r="X16" s="7">
        <f>AVERAGE(S6:S24)</f>
        <v>3</v>
      </c>
    </row>
    <row r="17" spans="1:25" x14ac:dyDescent="0.3">
      <c r="A17" s="1">
        <v>12</v>
      </c>
      <c r="B17" s="1" t="s">
        <v>87</v>
      </c>
      <c r="C17" s="74">
        <v>1</v>
      </c>
      <c r="D17" s="74" t="s">
        <v>73</v>
      </c>
      <c r="E17" s="74">
        <v>1</v>
      </c>
      <c r="F17" s="74">
        <v>1</v>
      </c>
      <c r="G17" s="74">
        <v>0</v>
      </c>
      <c r="H17" s="74">
        <v>1</v>
      </c>
      <c r="I17" s="74">
        <v>1</v>
      </c>
      <c r="J17" s="74">
        <v>0</v>
      </c>
      <c r="K17" s="74">
        <v>1</v>
      </c>
      <c r="L17" s="74">
        <v>1</v>
      </c>
      <c r="M17" s="74" t="s">
        <v>60</v>
      </c>
      <c r="N17" s="74">
        <v>1</v>
      </c>
      <c r="O17" s="74" t="s">
        <v>60</v>
      </c>
      <c r="P17" s="74">
        <v>0</v>
      </c>
      <c r="Q17" s="74" t="s">
        <v>60</v>
      </c>
      <c r="R17" s="74">
        <v>7</v>
      </c>
      <c r="S17" s="74">
        <v>3</v>
      </c>
      <c r="T17" s="6">
        <f t="shared" si="4"/>
        <v>46.666666666666664</v>
      </c>
      <c r="V17" s="81" t="s">
        <v>54</v>
      </c>
      <c r="W17" s="82"/>
      <c r="X17" s="7">
        <f>AVERAGE(T6:T24)</f>
        <v>44.615384615384613</v>
      </c>
    </row>
    <row r="18" spans="1:25" x14ac:dyDescent="0.3">
      <c r="A18" s="1">
        <v>13</v>
      </c>
      <c r="B18" s="1" t="s">
        <v>88</v>
      </c>
      <c r="C18" s="74">
        <v>1</v>
      </c>
      <c r="D18" s="74" t="s">
        <v>73</v>
      </c>
      <c r="E18" s="74">
        <v>1</v>
      </c>
      <c r="F18" s="74">
        <v>1</v>
      </c>
      <c r="G18" s="74">
        <v>1</v>
      </c>
      <c r="H18" s="74">
        <v>1</v>
      </c>
      <c r="I18" s="74">
        <v>0</v>
      </c>
      <c r="J18" s="74">
        <v>0</v>
      </c>
      <c r="K18" s="74">
        <v>1</v>
      </c>
      <c r="L18" s="74">
        <v>1</v>
      </c>
      <c r="M18" s="74" t="s">
        <v>60</v>
      </c>
      <c r="N18" s="74">
        <v>1</v>
      </c>
      <c r="O18" s="74" t="s">
        <v>60</v>
      </c>
      <c r="P18" s="74">
        <v>1</v>
      </c>
      <c r="Q18" s="74" t="s">
        <v>60</v>
      </c>
      <c r="R18" s="74">
        <v>8</v>
      </c>
      <c r="S18" s="74">
        <v>3</v>
      </c>
      <c r="T18" s="6">
        <f t="shared" si="4"/>
        <v>53.333333333333336</v>
      </c>
    </row>
    <row r="19" spans="1:25" x14ac:dyDescent="0.3">
      <c r="A19" s="1">
        <v>14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4"/>
      <c r="S19" s="2"/>
      <c r="T19" s="6"/>
      <c r="V19" s="92" t="s">
        <v>52</v>
      </c>
      <c r="W19" s="93"/>
      <c r="X19" s="65" t="s">
        <v>51</v>
      </c>
      <c r="Y19" s="65" t="s">
        <v>50</v>
      </c>
    </row>
    <row r="20" spans="1:25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4"/>
      <c r="S20" s="2"/>
      <c r="T20" s="6"/>
      <c r="V20" s="96" t="s">
        <v>45</v>
      </c>
      <c r="W20" s="97"/>
      <c r="X20" s="71">
        <f>COUNTIF(T6:T24,"&gt;=85")</f>
        <v>0</v>
      </c>
      <c r="Y20" s="71">
        <f>X20/V1*100</f>
        <v>0</v>
      </c>
    </row>
    <row r="21" spans="1:25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4"/>
      <c r="S21" s="2"/>
      <c r="T21" s="6"/>
      <c r="V21" s="96" t="s">
        <v>46</v>
      </c>
      <c r="W21" s="98"/>
      <c r="X21" s="71">
        <f>COUNTIF(T6:T24,"&gt;=75")-X20</f>
        <v>0</v>
      </c>
      <c r="Y21" s="71">
        <f>X21/V1*100</f>
        <v>0</v>
      </c>
    </row>
    <row r="22" spans="1:25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4"/>
      <c r="S22" s="2"/>
      <c r="T22" s="6"/>
      <c r="V22" s="96" t="s">
        <v>47</v>
      </c>
      <c r="W22" s="97"/>
      <c r="X22" s="71">
        <f>COUNTIF(T6:T24,"&gt;=65")-X21-X20</f>
        <v>1</v>
      </c>
      <c r="Y22" s="71">
        <f>X22/V1*100</f>
        <v>7.6923076923076925</v>
      </c>
    </row>
    <row r="23" spans="1:25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4"/>
      <c r="S23" s="2"/>
      <c r="T23" s="6"/>
      <c r="V23" s="96" t="s">
        <v>48</v>
      </c>
      <c r="W23" s="97"/>
      <c r="X23" s="71">
        <f>COUNTIF(T6:T24,"&gt;=50")-X22-X21-X20</f>
        <v>2</v>
      </c>
      <c r="Y23" s="71">
        <f>X23/V1*100</f>
        <v>15.384615384615385</v>
      </c>
    </row>
    <row r="24" spans="1:25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4"/>
      <c r="S24" s="2"/>
      <c r="T24" s="6"/>
      <c r="V24" s="96" t="s">
        <v>49</v>
      </c>
      <c r="W24" s="97"/>
      <c r="X24" s="71">
        <f>COUNTIF(T6:T24,"&lt;50")</f>
        <v>10</v>
      </c>
      <c r="Y24" s="71">
        <f>X24/V1*100</f>
        <v>76.923076923076934</v>
      </c>
    </row>
    <row r="25" spans="1:25" ht="15" x14ac:dyDescent="0.25">
      <c r="A25" s="1"/>
      <c r="B25" s="1"/>
      <c r="C25" s="2"/>
      <c r="D25" s="2"/>
      <c r="E25" s="7">
        <f t="shared" ref="E25:Q25" si="5">AVERAGE(E6:E18)/E1*100</f>
        <v>100</v>
      </c>
      <c r="F25" s="7">
        <f t="shared" si="5"/>
        <v>53.846153846153847</v>
      </c>
      <c r="G25" s="7">
        <f t="shared" si="5"/>
        <v>75</v>
      </c>
      <c r="H25" s="7">
        <f t="shared" si="5"/>
        <v>83.333333333333343</v>
      </c>
      <c r="I25" s="7">
        <f t="shared" si="5"/>
        <v>61.53846153846154</v>
      </c>
      <c r="J25" s="7">
        <f t="shared" si="5"/>
        <v>76.923076923076934</v>
      </c>
      <c r="K25" s="7">
        <f t="shared" si="5"/>
        <v>69.230769230769226</v>
      </c>
      <c r="L25" s="7">
        <f t="shared" si="5"/>
        <v>66.666666666666657</v>
      </c>
      <c r="M25" s="7">
        <f t="shared" si="5"/>
        <v>0</v>
      </c>
      <c r="N25" s="7">
        <f t="shared" si="5"/>
        <v>90.909090909090907</v>
      </c>
      <c r="O25" s="7">
        <f t="shared" si="5"/>
        <v>25</v>
      </c>
      <c r="P25" s="7">
        <f t="shared" si="5"/>
        <v>25</v>
      </c>
      <c r="Q25" s="7">
        <f t="shared" si="5"/>
        <v>0</v>
      </c>
      <c r="R25" s="36">
        <f>AVERAGE(R6:R18)</f>
        <v>6.6923076923076925</v>
      </c>
      <c r="S25" s="36">
        <f>AVERAGE(S6:S18)</f>
        <v>3</v>
      </c>
      <c r="T25" s="36">
        <f>AVERAGE(T6:T18)</f>
        <v>44.615384615384613</v>
      </c>
      <c r="V25" s="28"/>
      <c r="W25" s="28"/>
      <c r="X25" s="28"/>
    </row>
    <row r="26" spans="1:25" s="28" customFormat="1" ht="15" x14ac:dyDescent="0.25">
      <c r="C26" s="37"/>
      <c r="D26" s="37"/>
      <c r="R26" s="38"/>
      <c r="S26" s="37"/>
      <c r="V26"/>
      <c r="W26"/>
      <c r="X26"/>
    </row>
    <row r="27" spans="1:25" ht="322.5" customHeight="1" x14ac:dyDescent="0.3">
      <c r="E27" s="72" t="str">
        <f>'2'!B3</f>
        <v>1. 1. Развитие представлений о числе и числовых системах от натуральных до действительных чисел. Оперировать на базовом уровне понятием целое число</v>
      </c>
      <c r="F27" s="72" t="str">
        <f>'2'!B4</f>
        <v>2. 2. Развитие представлений о числе и числовых системах от натуральных до действительных чисел. Оперировать на базовом уровне понятием обыкновенная дробь, смешанное число</v>
      </c>
      <c r="G27" s="72" t="str">
        <f>'2'!B5</f>
        <v>3. 3.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v>
      </c>
      <c r="H27" s="72" t="str">
        <f>'2'!B6</f>
        <v>4. 4. Развитие представлений о числе и числовых системах от натуральных до действительных чисел. Оперировать на базовом уровне понятием десятичная дробь</v>
      </c>
      <c r="I27" s="72" t="str">
        <f>'2'!B7</f>
        <v>5. 5. Умение пользоваться оценкой и прикидкой при практических расчетах. Оценивать размеры реальных объектов окружающего мира</v>
      </c>
      <c r="J27" s="72" t="str">
        <f>'2'!B8</f>
        <v>6. 6.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v>
      </c>
      <c r="K27" s="72" t="str">
        <f>'2'!B9</f>
        <v>7. 7. Овладение символьным языком алгебры. Оперировать понятием модуль числа, геометрическая интерпретация модуля числа</v>
      </c>
      <c r="L27" s="72" t="str">
        <f>'2'!B10</f>
        <v>8. 8. Развитие представлений о числе и числовых системах от натуральных до действительных чисел. Сравнивать рациональные числа / упорядочивать числа, записанные в виде обыкновенных дробей, десятичных дробей</v>
      </c>
      <c r="M27" s="72" t="str">
        <f>'2'!B11</f>
        <v>9. 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</v>
      </c>
      <c r="N27" s="72" t="str">
        <f>'2'!B12</f>
        <v>10. 10. 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</v>
      </c>
      <c r="O27" s="72" t="str">
        <f>'2'!B13</f>
        <v>11. 11.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</v>
      </c>
      <c r="P27" s="72" t="str">
        <f>'2'!B14</f>
        <v>12. 12. Овладение геометрическим языком, развитие навыков изобразительных умений, навыков геометрических построений. Оперировать на базовом уровне понятиями: фигура, точка, отрезок, прямая, луч, ломанная, угол, многоугольник, треугольник и четырехугольник, прямоугольник и квадрат, окружность и круг, прямоугольный параллелепипед, куб, шар. Изображать изучаемые фигуры от руки и с помощью линейки</v>
      </c>
      <c r="Q27" s="72" t="str">
        <f>'2'!B15</f>
        <v>13. 13.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V22:W22"/>
    <mergeCell ref="V23:W23"/>
    <mergeCell ref="V24:W24"/>
    <mergeCell ref="V15:W15"/>
    <mergeCell ref="V16:W16"/>
    <mergeCell ref="V17:W17"/>
    <mergeCell ref="V19:W19"/>
    <mergeCell ref="V20:W20"/>
    <mergeCell ref="V21:W21"/>
    <mergeCell ref="V14:W14"/>
    <mergeCell ref="AU1:AV1"/>
    <mergeCell ref="AU2:AV2"/>
    <mergeCell ref="A3:A5"/>
    <mergeCell ref="B3:B5"/>
    <mergeCell ref="C3:C5"/>
    <mergeCell ref="D3:D5"/>
    <mergeCell ref="E3:Q3"/>
    <mergeCell ref="R3:R5"/>
    <mergeCell ref="S3:S5"/>
    <mergeCell ref="T3:T5"/>
    <mergeCell ref="AU3:AV3"/>
    <mergeCell ref="AU4:AV4"/>
    <mergeCell ref="AU5:AV5"/>
    <mergeCell ref="V12:W12"/>
    <mergeCell ref="V13:W13"/>
  </mergeCells>
  <conditionalFormatting sqref="S19:S24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25:Q25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S6:S18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B4" sqref="B4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9" t="s">
        <v>2</v>
      </c>
      <c r="B1" s="101" t="s">
        <v>19</v>
      </c>
      <c r="C1" s="103" t="s">
        <v>20</v>
      </c>
      <c r="D1" s="105" t="s">
        <v>42</v>
      </c>
      <c r="E1" s="106"/>
      <c r="F1" s="106"/>
      <c r="G1" s="106"/>
      <c r="H1" s="106"/>
      <c r="I1" s="106"/>
      <c r="J1" s="106"/>
      <c r="K1" s="106"/>
      <c r="L1" s="107"/>
      <c r="M1" s="16"/>
    </row>
    <row r="2" spans="1:13" s="17" customFormat="1" ht="106.5" customHeight="1" x14ac:dyDescent="0.3">
      <c r="A2" s="100"/>
      <c r="B2" s="102"/>
      <c r="C2" s="104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3.8" x14ac:dyDescent="0.3">
      <c r="A3" s="19" t="s">
        <v>102</v>
      </c>
      <c r="B3" s="20" t="s">
        <v>104</v>
      </c>
      <c r="C3" s="21">
        <f>'7А'!V1</f>
        <v>33</v>
      </c>
      <c r="D3" s="55">
        <f>'7А'!W10</f>
        <v>2</v>
      </c>
      <c r="E3" s="55">
        <f>'7А'!W9</f>
        <v>4</v>
      </c>
      <c r="F3" s="55">
        <f>'7А'!W8</f>
        <v>10</v>
      </c>
      <c r="G3" s="55">
        <f>'7А'!W7</f>
        <v>1</v>
      </c>
      <c r="H3" s="56">
        <f>'7А'!X13</f>
        <v>48.484848484848484</v>
      </c>
      <c r="I3" s="56">
        <f>'7А'!X14</f>
        <v>18.181818181818183</v>
      </c>
      <c r="J3" s="60">
        <f>'7А'!X15</f>
        <v>8.647058823529413</v>
      </c>
      <c r="K3" s="60">
        <f>'7А'!X16</f>
        <v>3.4117647058823533</v>
      </c>
      <c r="L3" s="60">
        <f>'7А'!X17</f>
        <v>57.647058823529406</v>
      </c>
      <c r="M3" s="22"/>
    </row>
    <row r="4" spans="1:13" s="17" customFormat="1" ht="13.8" x14ac:dyDescent="0.3">
      <c r="A4" s="19" t="s">
        <v>103</v>
      </c>
      <c r="B4" s="23" t="s">
        <v>104</v>
      </c>
      <c r="C4" s="21">
        <f>'7Б'!V1</f>
        <v>13</v>
      </c>
      <c r="D4" s="55">
        <f>'7Б'!W10</f>
        <v>0</v>
      </c>
      <c r="E4" s="55">
        <f>'7Б'!W9</f>
        <v>1</v>
      </c>
      <c r="F4" s="55">
        <f>'7Б'!W8</f>
        <v>11</v>
      </c>
      <c r="G4" s="55">
        <f>'7Б'!W7</f>
        <v>1</v>
      </c>
      <c r="H4" s="56">
        <f>'7А'!X13</f>
        <v>48.484848484848484</v>
      </c>
      <c r="I4" s="56">
        <f>'7Б'!X14</f>
        <v>7.6923076923076925</v>
      </c>
      <c r="J4" s="60">
        <f>'7Б'!X15</f>
        <v>6.6923076923076925</v>
      </c>
      <c r="K4" s="60">
        <f>'7Б'!X16</f>
        <v>3</v>
      </c>
      <c r="L4" s="60">
        <f>'7Б'!X17</f>
        <v>44.615384615384613</v>
      </c>
      <c r="M4" s="22"/>
    </row>
    <row r="5" spans="1:13" s="17" customFormat="1" ht="13.8" x14ac:dyDescent="0.3">
      <c r="A5" s="25" t="s">
        <v>55</v>
      </c>
      <c r="B5" s="26" t="s">
        <v>27</v>
      </c>
      <c r="C5" s="24">
        <f>SUM(C3:C4)</f>
        <v>46</v>
      </c>
      <c r="D5" s="57">
        <f>SUM(D3:D4)</f>
        <v>2</v>
      </c>
      <c r="E5" s="57">
        <f>SUM(E3:E4)</f>
        <v>5</v>
      </c>
      <c r="F5" s="57">
        <f>SUM(F3:F4)</f>
        <v>21</v>
      </c>
      <c r="G5" s="57">
        <f>SUM(G3:G4)</f>
        <v>2</v>
      </c>
      <c r="H5" s="58">
        <f>'1'!AF51</f>
        <v>93.333333333333329</v>
      </c>
      <c r="I5" s="58">
        <f>'1'!AF52</f>
        <v>23.333333333333332</v>
      </c>
      <c r="J5" s="61">
        <f>'1'!AF53</f>
        <v>7.8</v>
      </c>
      <c r="K5" s="61">
        <f>'1'!AF54</f>
        <v>3.2333333333333334</v>
      </c>
      <c r="L5" s="61">
        <f>'1'!AF55</f>
        <v>51.999999999999986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7А</vt:lpstr>
      <vt:lpstr>7Б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2023-01-22T08:21:23Z</dcterms:modified>
</cp:coreProperties>
</file>