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6608" windowHeight="7992" tabRatio="267" firstSheet="2" activeTab="5"/>
  </bookViews>
  <sheets>
    <sheet name="1" sheetId="4" r:id="rId1"/>
    <sheet name="2" sheetId="5" r:id="rId2"/>
    <sheet name="уровни" sheetId="13" r:id="rId3"/>
    <sheet name="6А" sheetId="11" r:id="rId4"/>
    <sheet name="6Б" sheetId="18" r:id="rId5"/>
    <sheet name="показатели" sheetId="6" r:id="rId6"/>
    <sheet name="отметки" sheetId="14" r:id="rId7"/>
    <sheet name="качество" sheetId="15" r:id="rId8"/>
    <sheet name="процент вып-я" sheetId="16" r:id="rId9"/>
    <sheet name="задания" sheetId="17" r:id="rId10"/>
    <sheet name="Лист1" sheetId="21" r:id="rId11"/>
  </sheets>
  <definedNames>
    <definedName name="_xlnm._FilterDatabase" localSheetId="0" hidden="1">'1'!$E$3:$W$49</definedName>
    <definedName name="_xlnm.Print_Area" localSheetId="0">'1'!$A$2:$W$67</definedName>
  </definedNames>
  <calcPr calcId="145621"/>
</workbook>
</file>

<file path=xl/calcChain.xml><?xml version="1.0" encoding="utf-8"?>
<calcChain xmlns="http://schemas.openxmlformats.org/spreadsheetml/2006/main">
  <c r="C18" i="5" l="1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6" l="1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V27" i="18"/>
  <c r="U27" i="18"/>
  <c r="AA16" i="18"/>
  <c r="K4" i="6" s="1"/>
  <c r="AA15" i="18"/>
  <c r="J4" i="6" s="1"/>
  <c r="Z10" i="18"/>
  <c r="AA10" i="18" s="1"/>
  <c r="Z9" i="18"/>
  <c r="E4" i="6" s="1"/>
  <c r="Z8" i="18"/>
  <c r="F4" i="6" s="1"/>
  <c r="Z7" i="18"/>
  <c r="AA7" i="18" s="1"/>
  <c r="AW5" i="18"/>
  <c r="AV5" i="18"/>
  <c r="AU5" i="18"/>
  <c r="AT5" i="18"/>
  <c r="AS5" i="18"/>
  <c r="AR5" i="18"/>
  <c r="AQ5" i="18"/>
  <c r="AP5" i="18"/>
  <c r="AO5" i="18"/>
  <c r="AN5" i="18"/>
  <c r="AM5" i="18"/>
  <c r="AL5" i="18"/>
  <c r="AK5" i="18"/>
  <c r="AJ5" i="18"/>
  <c r="AI5" i="18"/>
  <c r="AH5" i="18"/>
  <c r="AG5" i="18"/>
  <c r="AF5" i="18"/>
  <c r="AE5" i="18"/>
  <c r="AD5" i="18"/>
  <c r="AC5" i="18"/>
  <c r="AB5" i="18"/>
  <c r="AA5" i="18"/>
  <c r="Z5" i="18"/>
  <c r="Y5" i="18"/>
  <c r="AW4" i="18"/>
  <c r="AV4" i="18"/>
  <c r="AU4" i="18"/>
  <c r="AT4" i="18"/>
  <c r="AS4" i="18"/>
  <c r="AR4" i="18"/>
  <c r="AQ4" i="18"/>
  <c r="AP4" i="18"/>
  <c r="AO4" i="18"/>
  <c r="AN4" i="18"/>
  <c r="AM4" i="18"/>
  <c r="AL4" i="18"/>
  <c r="AK4" i="18"/>
  <c r="AJ4" i="18"/>
  <c r="AI4" i="18"/>
  <c r="AH4" i="18"/>
  <c r="AG4" i="18"/>
  <c r="AF4" i="18"/>
  <c r="AE4" i="18"/>
  <c r="AD4" i="18"/>
  <c r="AC4" i="18"/>
  <c r="AB4" i="18"/>
  <c r="AA4" i="18"/>
  <c r="Z4" i="18"/>
  <c r="Y4" i="18"/>
  <c r="AU2" i="18"/>
  <c r="AT2" i="18"/>
  <c r="AT3" i="18" s="1"/>
  <c r="AP2" i="18"/>
  <c r="T1" i="18"/>
  <c r="T27" i="18" s="1"/>
  <c r="S1" i="18"/>
  <c r="S27" i="18" s="1"/>
  <c r="R1" i="18"/>
  <c r="AL2" i="18" s="1"/>
  <c r="AL3" i="18" s="1"/>
  <c r="Q1" i="18"/>
  <c r="Q27" i="18" s="1"/>
  <c r="P1" i="18"/>
  <c r="P27" i="18" s="1"/>
  <c r="O1" i="18"/>
  <c r="O27" i="18" s="1"/>
  <c r="N1" i="18"/>
  <c r="AH2" i="18" s="1"/>
  <c r="AH3" i="18" s="1"/>
  <c r="M1" i="18"/>
  <c r="M27" i="18" s="1"/>
  <c r="L1" i="18"/>
  <c r="L27" i="18" s="1"/>
  <c r="K1" i="18"/>
  <c r="AE2" i="18" s="1"/>
  <c r="J1" i="18"/>
  <c r="AD2" i="18" s="1"/>
  <c r="AD3" i="18" s="1"/>
  <c r="I1" i="18"/>
  <c r="I27" i="18" s="1"/>
  <c r="H1" i="18"/>
  <c r="H27" i="18" s="1"/>
  <c r="G1" i="18"/>
  <c r="G27" i="18" s="1"/>
  <c r="F1" i="18"/>
  <c r="Z2" i="18" s="1"/>
  <c r="Z3" i="18" s="1"/>
  <c r="E1" i="18"/>
  <c r="E27" i="18" s="1"/>
  <c r="F1" i="11"/>
  <c r="G1" i="11"/>
  <c r="H1" i="11"/>
  <c r="I1" i="11"/>
  <c r="J1" i="11"/>
  <c r="K1" i="11"/>
  <c r="L1" i="11"/>
  <c r="M1" i="11"/>
  <c r="N1" i="11"/>
  <c r="O1" i="11"/>
  <c r="P1" i="11"/>
  <c r="AJ2" i="11" s="1"/>
  <c r="H14" i="5" s="1"/>
  <c r="Q1" i="11"/>
  <c r="AK2" i="11" s="1"/>
  <c r="H15" i="5" s="1"/>
  <c r="R1" i="11"/>
  <c r="AL2" i="11" s="1"/>
  <c r="H16" i="5" s="1"/>
  <c r="S1" i="11"/>
  <c r="S31" i="11" s="1"/>
  <c r="T1" i="11"/>
  <c r="AN2" i="11" s="1"/>
  <c r="H18" i="5" s="1"/>
  <c r="AO2" i="11"/>
  <c r="AQ2" i="11"/>
  <c r="AR2" i="11"/>
  <c r="AS2" i="11"/>
  <c r="AT2" i="11"/>
  <c r="AV2" i="11"/>
  <c r="AW2" i="11"/>
  <c r="E1" i="11"/>
  <c r="AP2" i="11"/>
  <c r="AJ4" i="11"/>
  <c r="AK4" i="11"/>
  <c r="AL4" i="11"/>
  <c r="AM4" i="11"/>
  <c r="AN4" i="11"/>
  <c r="AO4" i="11"/>
  <c r="AP4" i="11"/>
  <c r="AQ4" i="11"/>
  <c r="AR4" i="11"/>
  <c r="AS4" i="11"/>
  <c r="AT4" i="11"/>
  <c r="AU4" i="11"/>
  <c r="AV4" i="11"/>
  <c r="AW4" i="11"/>
  <c r="AJ5" i="11"/>
  <c r="AK5" i="11"/>
  <c r="AL5" i="11"/>
  <c r="AM5" i="11"/>
  <c r="AN5" i="11"/>
  <c r="AO5" i="11"/>
  <c r="AP5" i="11"/>
  <c r="AQ5" i="11"/>
  <c r="AR5" i="11"/>
  <c r="AS5" i="11"/>
  <c r="AT5" i="11"/>
  <c r="AU5" i="11"/>
  <c r="AV5" i="11"/>
  <c r="AW5" i="11"/>
  <c r="Z7" i="11"/>
  <c r="R31" i="11"/>
  <c r="T33" i="11"/>
  <c r="S33" i="11"/>
  <c r="R33" i="11"/>
  <c r="Q33" i="11"/>
  <c r="V58" i="4"/>
  <c r="W58" i="4" s="1"/>
  <c r="W1" i="4"/>
  <c r="Q49" i="4"/>
  <c r="R49" i="4"/>
  <c r="S49" i="4"/>
  <c r="T49" i="4"/>
  <c r="Q52" i="4"/>
  <c r="J15" i="5" s="1"/>
  <c r="G15" i="5" s="1"/>
  <c r="R52" i="4"/>
  <c r="J16" i="5" s="1"/>
  <c r="G16" i="5" s="1"/>
  <c r="S52" i="4"/>
  <c r="J17" i="5" s="1"/>
  <c r="G17" i="5" s="1"/>
  <c r="T52" i="4"/>
  <c r="J18" i="5" s="1"/>
  <c r="G18" i="5" s="1"/>
  <c r="Q54" i="4"/>
  <c r="R54" i="4"/>
  <c r="S54" i="4"/>
  <c r="T54" i="4"/>
  <c r="Q55" i="4"/>
  <c r="R55" i="4"/>
  <c r="S55" i="4"/>
  <c r="T55" i="4"/>
  <c r="AP3" i="18" l="1"/>
  <c r="AA8" i="18"/>
  <c r="AA9" i="18"/>
  <c r="D4" i="6"/>
  <c r="AJ2" i="18"/>
  <c r="I14" i="5" s="1"/>
  <c r="AB2" i="18"/>
  <c r="I6" i="5" s="1"/>
  <c r="AR2" i="18"/>
  <c r="AR3" i="18" s="1"/>
  <c r="AA2" i="18"/>
  <c r="AA3" i="18" s="1"/>
  <c r="AI2" i="18"/>
  <c r="AI3" i="18" s="1"/>
  <c r="AQ2" i="18"/>
  <c r="AQ3" i="18" s="1"/>
  <c r="AA13" i="18"/>
  <c r="G4" i="6"/>
  <c r="AE3" i="18"/>
  <c r="I9" i="5"/>
  <c r="AU3" i="18"/>
  <c r="J27" i="18"/>
  <c r="K27" i="18"/>
  <c r="I8" i="5"/>
  <c r="I16" i="5"/>
  <c r="AU2" i="11"/>
  <c r="AU3" i="11" s="1"/>
  <c r="AM2" i="11"/>
  <c r="H17" i="5" s="1"/>
  <c r="AM2" i="18"/>
  <c r="F27" i="18"/>
  <c r="N27" i="18"/>
  <c r="R27" i="18"/>
  <c r="I4" i="5"/>
  <c r="I12" i="5"/>
  <c r="W6" i="4"/>
  <c r="AF2" i="18"/>
  <c r="AN2" i="18"/>
  <c r="AV2" i="18"/>
  <c r="AP3" i="11"/>
  <c r="AA14" i="18"/>
  <c r="I4" i="6" s="1"/>
  <c r="Y2" i="18"/>
  <c r="AC2" i="18"/>
  <c r="AG2" i="18"/>
  <c r="AK2" i="18"/>
  <c r="AO2" i="18"/>
  <c r="AS2" i="18"/>
  <c r="AW2" i="18"/>
  <c r="W1" i="18"/>
  <c r="Q31" i="11"/>
  <c r="T31" i="11"/>
  <c r="AT3" i="11"/>
  <c r="AL3" i="11"/>
  <c r="AQ3" i="11"/>
  <c r="AW3" i="11"/>
  <c r="AS3" i="11"/>
  <c r="AO3" i="11"/>
  <c r="AK3" i="11"/>
  <c r="AV3" i="11"/>
  <c r="AR3" i="11"/>
  <c r="AN3" i="11"/>
  <c r="AJ3" i="11"/>
  <c r="Q53" i="4"/>
  <c r="R53" i="4"/>
  <c r="S53" i="4"/>
  <c r="T53" i="4"/>
  <c r="P33" i="11"/>
  <c r="O33" i="11"/>
  <c r="N33" i="11"/>
  <c r="M33" i="11"/>
  <c r="L33" i="11"/>
  <c r="K33" i="11"/>
  <c r="J33" i="11"/>
  <c r="I33" i="11"/>
  <c r="H33" i="11"/>
  <c r="G33" i="11"/>
  <c r="F33" i="11"/>
  <c r="E33" i="11"/>
  <c r="AB3" i="18" l="1"/>
  <c r="AJ3" i="18"/>
  <c r="I5" i="5"/>
  <c r="I13" i="5"/>
  <c r="AM3" i="11"/>
  <c r="Y3" i="18"/>
  <c r="I3" i="5"/>
  <c r="AK3" i="18"/>
  <c r="I15" i="5"/>
  <c r="AM3" i="18"/>
  <c r="I17" i="5"/>
  <c r="AW3" i="18"/>
  <c r="AG3" i="18"/>
  <c r="I11" i="5"/>
  <c r="AV3" i="18"/>
  <c r="AO3" i="18"/>
  <c r="AF3" i="18"/>
  <c r="I10" i="5"/>
  <c r="AS3" i="18"/>
  <c r="AC3" i="18"/>
  <c r="I7" i="5"/>
  <c r="AN3" i="18"/>
  <c r="I18" i="5"/>
  <c r="W23" i="18"/>
  <c r="W11" i="18"/>
  <c r="W7" i="18"/>
  <c r="W21" i="18"/>
  <c r="W9" i="18"/>
  <c r="W22" i="18"/>
  <c r="W18" i="18"/>
  <c r="W14" i="18"/>
  <c r="W10" i="18"/>
  <c r="W26" i="18"/>
  <c r="W24" i="18"/>
  <c r="W20" i="18"/>
  <c r="W17" i="18"/>
  <c r="W15" i="18"/>
  <c r="W13" i="18"/>
  <c r="W8" i="18"/>
  <c r="W6" i="18"/>
  <c r="W25" i="18"/>
  <c r="W19" i="18"/>
  <c r="W16" i="18"/>
  <c r="W12" i="18"/>
  <c r="F52" i="4"/>
  <c r="J4" i="5" s="1"/>
  <c r="G4" i="5" s="1"/>
  <c r="G52" i="4"/>
  <c r="J5" i="5" s="1"/>
  <c r="G5" i="5" s="1"/>
  <c r="H52" i="4"/>
  <c r="J6" i="5" s="1"/>
  <c r="G6" i="5" s="1"/>
  <c r="I52" i="4"/>
  <c r="J7" i="5" s="1"/>
  <c r="G7" i="5" s="1"/>
  <c r="J52" i="4"/>
  <c r="J8" i="5" s="1"/>
  <c r="G8" i="5" s="1"/>
  <c r="K52" i="4"/>
  <c r="J9" i="5" s="1"/>
  <c r="G9" i="5" s="1"/>
  <c r="L52" i="4"/>
  <c r="J10" i="5" s="1"/>
  <c r="G10" i="5" s="1"/>
  <c r="M52" i="4"/>
  <c r="J11" i="5" s="1"/>
  <c r="G11" i="5" s="1"/>
  <c r="N52" i="4"/>
  <c r="J12" i="5" s="1"/>
  <c r="G12" i="5" s="1"/>
  <c r="O52" i="4"/>
  <c r="J13" i="5" s="1"/>
  <c r="G13" i="5" s="1"/>
  <c r="P52" i="4"/>
  <c r="J14" i="5" s="1"/>
  <c r="G14" i="5" s="1"/>
  <c r="E52" i="4"/>
  <c r="J3" i="5" s="1"/>
  <c r="G3" i="5" s="1"/>
  <c r="C3" i="6"/>
  <c r="AA16" i="11"/>
  <c r="K3" i="6" s="1"/>
  <c r="AA15" i="11"/>
  <c r="J3" i="6" s="1"/>
  <c r="Z10" i="11"/>
  <c r="AA10" i="11" s="1"/>
  <c r="Z9" i="11"/>
  <c r="Z8" i="11"/>
  <c r="F3" i="6" s="1"/>
  <c r="AA7" i="11"/>
  <c r="AI5" i="11"/>
  <c r="AH5" i="11"/>
  <c r="AG5" i="11"/>
  <c r="AF5" i="11"/>
  <c r="AE5" i="11"/>
  <c r="AD5" i="11"/>
  <c r="AC5" i="11"/>
  <c r="AB5" i="11"/>
  <c r="AA5" i="11"/>
  <c r="Z5" i="11"/>
  <c r="Y5" i="11"/>
  <c r="AI4" i="11"/>
  <c r="AH4" i="11"/>
  <c r="AG4" i="11"/>
  <c r="AF4" i="11"/>
  <c r="AE4" i="11"/>
  <c r="AD4" i="11"/>
  <c r="AC4" i="11"/>
  <c r="AB4" i="11"/>
  <c r="AA4" i="11"/>
  <c r="Z4" i="11"/>
  <c r="Y4" i="11"/>
  <c r="AI2" i="11"/>
  <c r="H13" i="5" s="1"/>
  <c r="AH2" i="11"/>
  <c r="H12" i="5" s="1"/>
  <c r="AG2" i="11"/>
  <c r="H11" i="5" s="1"/>
  <c r="AF2" i="11"/>
  <c r="H10" i="5" s="1"/>
  <c r="AE2" i="11"/>
  <c r="H9" i="5" s="1"/>
  <c r="AD2" i="11"/>
  <c r="H8" i="5" s="1"/>
  <c r="AC2" i="11"/>
  <c r="H7" i="5" s="1"/>
  <c r="AB2" i="11"/>
  <c r="H6" i="5" s="1"/>
  <c r="AA2" i="11"/>
  <c r="H5" i="5" s="1"/>
  <c r="Z2" i="11"/>
  <c r="H4" i="5" s="1"/>
  <c r="Y2" i="11"/>
  <c r="H3" i="5" s="1"/>
  <c r="V31" i="11"/>
  <c r="U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W1" i="11"/>
  <c r="W6" i="11" s="1"/>
  <c r="F54" i="4"/>
  <c r="G54" i="4"/>
  <c r="H54" i="4"/>
  <c r="I54" i="4"/>
  <c r="J54" i="4"/>
  <c r="K54" i="4"/>
  <c r="L54" i="4"/>
  <c r="M54" i="4"/>
  <c r="N54" i="4"/>
  <c r="O54" i="4"/>
  <c r="P54" i="4"/>
  <c r="E54" i="4"/>
  <c r="V49" i="4"/>
  <c r="U49" i="4"/>
  <c r="AA24" i="18" l="1"/>
  <c r="AB24" i="18" s="1"/>
  <c r="AA20" i="18"/>
  <c r="AA17" i="18"/>
  <c r="L4" i="6" s="1"/>
  <c r="AA12" i="18"/>
  <c r="W27" i="18"/>
  <c r="W29" i="11"/>
  <c r="W8" i="11"/>
  <c r="W12" i="11"/>
  <c r="W20" i="11"/>
  <c r="W24" i="11"/>
  <c r="W30" i="11"/>
  <c r="W9" i="11"/>
  <c r="W13" i="11"/>
  <c r="W17" i="11"/>
  <c r="W21" i="11"/>
  <c r="W25" i="11"/>
  <c r="W10" i="11"/>
  <c r="W14" i="11"/>
  <c r="W18" i="11"/>
  <c r="W22" i="11"/>
  <c r="W26" i="11"/>
  <c r="W28" i="11"/>
  <c r="W7" i="11"/>
  <c r="W11" i="11"/>
  <c r="W15" i="11"/>
  <c r="W19" i="11"/>
  <c r="W23" i="11"/>
  <c r="W27" i="11"/>
  <c r="W16" i="11"/>
  <c r="AA3" i="11"/>
  <c r="AE3" i="11"/>
  <c r="AI3" i="11"/>
  <c r="AB3" i="11"/>
  <c r="AF3" i="11"/>
  <c r="Y3" i="11"/>
  <c r="AC3" i="11"/>
  <c r="AG3" i="11"/>
  <c r="AA14" i="11"/>
  <c r="I3" i="6" s="1"/>
  <c r="Z3" i="11"/>
  <c r="AD3" i="11"/>
  <c r="AH3" i="11"/>
  <c r="AA13" i="11"/>
  <c r="D3" i="6"/>
  <c r="E3" i="6"/>
  <c r="G3" i="6"/>
  <c r="AA8" i="11"/>
  <c r="AA9" i="11"/>
  <c r="W67" i="4"/>
  <c r="K5" i="6" s="1"/>
  <c r="W66" i="4"/>
  <c r="J5" i="6" s="1"/>
  <c r="V61" i="4"/>
  <c r="W61" i="4" s="1"/>
  <c r="V60" i="4"/>
  <c r="V59" i="4"/>
  <c r="W59" i="4" s="1"/>
  <c r="AA24" i="11" l="1"/>
  <c r="AB24" i="11" s="1"/>
  <c r="H3" i="6"/>
  <c r="H4" i="6"/>
  <c r="AA21" i="18"/>
  <c r="AB20" i="18"/>
  <c r="AA20" i="11"/>
  <c r="AA12" i="11"/>
  <c r="AA17" i="11"/>
  <c r="L3" i="6" s="1"/>
  <c r="W31" i="11"/>
  <c r="W65" i="4"/>
  <c r="I5" i="6" s="1"/>
  <c r="C5" i="6"/>
  <c r="W60" i="4"/>
  <c r="W64" i="4"/>
  <c r="H5" i="6" s="1"/>
  <c r="G5" i="6"/>
  <c r="F5" i="6"/>
  <c r="D5" i="6"/>
  <c r="E5" i="6"/>
  <c r="AB21" i="18" l="1"/>
  <c r="AA22" i="18"/>
  <c r="AA21" i="11"/>
  <c r="AB20" i="11"/>
  <c r="F55" i="4"/>
  <c r="G55" i="4"/>
  <c r="H55" i="4"/>
  <c r="I55" i="4"/>
  <c r="J55" i="4"/>
  <c r="K55" i="4"/>
  <c r="L55" i="4"/>
  <c r="M55" i="4"/>
  <c r="N55" i="4"/>
  <c r="O55" i="4"/>
  <c r="P55" i="4"/>
  <c r="E55" i="4"/>
  <c r="F49" i="4"/>
  <c r="G49" i="4"/>
  <c r="H49" i="4"/>
  <c r="I49" i="4"/>
  <c r="J49" i="4"/>
  <c r="K49" i="4"/>
  <c r="L49" i="4"/>
  <c r="M49" i="4"/>
  <c r="N49" i="4"/>
  <c r="O49" i="4"/>
  <c r="P49" i="4"/>
  <c r="E49" i="4"/>
  <c r="AB22" i="18" l="1"/>
  <c r="AA23" i="18"/>
  <c r="AB23" i="18" s="1"/>
  <c r="AA22" i="11"/>
  <c r="AB21" i="11"/>
  <c r="W7" i="4"/>
  <c r="W9" i="4"/>
  <c r="W11" i="4"/>
  <c r="W13" i="4"/>
  <c r="W15" i="4"/>
  <c r="W17" i="4"/>
  <c r="W19" i="4"/>
  <c r="W21" i="4"/>
  <c r="W23" i="4"/>
  <c r="W8" i="4"/>
  <c r="W10" i="4"/>
  <c r="W12" i="4"/>
  <c r="W14" i="4"/>
  <c r="W16" i="4"/>
  <c r="W18" i="4"/>
  <c r="W20" i="4"/>
  <c r="W22" i="4"/>
  <c r="W24" i="4"/>
  <c r="M53" i="4"/>
  <c r="I53" i="4"/>
  <c r="E53" i="4"/>
  <c r="P53" i="4"/>
  <c r="L53" i="4"/>
  <c r="H53" i="4"/>
  <c r="O53" i="4"/>
  <c r="K53" i="4"/>
  <c r="G53" i="4"/>
  <c r="N53" i="4"/>
  <c r="J53" i="4"/>
  <c r="F53" i="4"/>
  <c r="W43" i="4"/>
  <c r="W35" i="4"/>
  <c r="W27" i="4"/>
  <c r="W46" i="4"/>
  <c r="W42" i="4"/>
  <c r="W38" i="4"/>
  <c r="W34" i="4"/>
  <c r="W30" i="4"/>
  <c r="W26" i="4"/>
  <c r="W45" i="4"/>
  <c r="W41" i="4"/>
  <c r="W37" i="4"/>
  <c r="W33" i="4"/>
  <c r="W29" i="4"/>
  <c r="W25" i="4"/>
  <c r="W47" i="4"/>
  <c r="W39" i="4"/>
  <c r="W31" i="4"/>
  <c r="W48" i="4"/>
  <c r="W44" i="4"/>
  <c r="W40" i="4"/>
  <c r="W36" i="4"/>
  <c r="W32" i="4"/>
  <c r="W28" i="4"/>
  <c r="W63" i="4" l="1"/>
  <c r="AA23" i="11"/>
  <c r="AB23" i="11" s="1"/>
  <c r="AB22" i="11"/>
  <c r="J68" i="4"/>
  <c r="K68" i="4" s="1"/>
  <c r="J64" i="4"/>
  <c r="K64" i="4" s="1"/>
  <c r="W49" i="4"/>
  <c r="W68" i="4"/>
  <c r="L5" i="6" s="1"/>
  <c r="J65" i="4" l="1"/>
  <c r="K65" i="4" l="1"/>
  <c r="J66" i="4"/>
  <c r="K66" i="4" l="1"/>
  <c r="J67" i="4"/>
  <c r="K67" i="4" s="1"/>
</calcChain>
</file>

<file path=xl/sharedStrings.xml><?xml version="1.0" encoding="utf-8"?>
<sst xmlns="http://schemas.openxmlformats.org/spreadsheetml/2006/main" count="581" uniqueCount="117">
  <si>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</si>
  <si>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</si>
  <si>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</si>
  <si>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</si>
  <si>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</si>
  <si>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</si>
  <si>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</si>
  <si>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</si>
  <si>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</si>
  <si>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</si>
  <si>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</si>
  <si>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</si>
  <si>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</si>
  <si>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</si>
  <si>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</si>
  <si>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</si>
  <si>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</si>
  <si>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</si>
  <si>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</si>
  <si>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</si>
  <si>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</si>
  <si>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</si>
  <si>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</si>
  <si>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</si>
  <si>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</si>
  <si>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</si>
  <si>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</si>
  <si>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</si>
  <si>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</si>
  <si>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</si>
  <si>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</si>
  <si>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</si>
  <si>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</si>
  <si>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</si>
  <si>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</si>
  <si>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</si>
  <si>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</si>
  <si>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</si>
  <si>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</si>
  <si>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</si>
  <si>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</si>
  <si>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</si>
  <si>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</si>
  <si>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</si>
  <si>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</si>
  <si>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</si>
  <si>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</si>
  <si>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</si>
  <si>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</si>
  <si>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</si>
  <si>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</si>
  <si>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</si>
  <si>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</si>
  <si>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</si>
  <si>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</si>
  <si>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1. Развитие представлений о числе и числовых системах от натуральных до действительных чисел. Оперировать на базовом уровне понятием «натуральное число».</t>
  </si>
  <si>
    <t>2. Развитие представлений о числе и числовых системах от натуральных до действительных чисел. Оперировать на базовом уровне понятием «обыкновенная дробь».</t>
  </si>
  <si>
    <t>3. Развитие представлений о числе и числовых системах от натуральных до действительных чисел. Оперировать на базовом уровне понятием «десятичная дробь».</t>
  </si>
  <si>
    <t>4. Развитие представлений о числе и числовых системах от натуральных до действительных чисел. Решать задачи на нахождение части числа и числа по его части.</t>
  </si>
  <si>
    <t>5. Овладение приемами выполнения тождественных преобразований выражений. Использовать свойства чисел и правила действий с рациональными числами при выполнении вычислений.</t>
  </si>
  <si>
    <t>6. Умение применять изученные понятия, результаты, методы для решения задач практического характера и задач из смежных дисциплин. Решать задачи разных типов (на работу, на движение), связыва¬ющих три величины; выделять эти величины и отношения между ними; знать различие скоростей объекта в стоячей воде, против течения и по течению реки.</t>
  </si>
  <si>
    <t>7. Умение применять изученные понятия, результаты, методы для решения задач практического характера и задач из смежных дисциплин. Решать несложные сюжетные задачи разных типов на все арифметические действия.</t>
  </si>
  <si>
    <t>8. Умение применять изученные понятия, результаты, методы для решения задач практического характера и задач из смежных дисциплин. Находить процент от числа, число по проценту от него; находить процентное отношение двух чисел; находить процентное снижение или процентное повышение величины.</t>
  </si>
  <si>
    <t>9. Овладение навыками письменных вычислений. Использовать свойства чисел и правила действий с рациональными числами при выполнении вычислений / выполнять вычисления, в том числе с использованием приемов рациональных вычислений, обосновывать алгоритмы выполнения действий.</t>
  </si>
  <si>
    <t>10. Умение применять изученные понятия, результаты, методы для решения задач практического характера и задач из смежных дисциплин. Решать задачи на покупки, решать несложные логические задачи методом рассуждений.</t>
  </si>
  <si>
    <t>11.1. Умение извлекать информацию, представленную в таблицах, на диаграммах. Читать информацию, представленную в виде таблицы, диаграммы.</t>
  </si>
  <si>
    <t>11.2. Умение извлекать информацию, представленную в таблицах, на диаграммах. Читать информацию, представленную в виде таблицы, диаграммы / извлекать, интерпретировать информацию, представленную в таблицах и на диаграммах, отражающую свойства и характеристики реальных процессов и явлений.</t>
  </si>
  <si>
    <t>12.1. Умение применять изученные понятия, результаты, методы для решения задач практического характера и задач из смежных дисциплин. Вычислять расстояния на местности в стандартных ситуациях.</t>
  </si>
  <si>
    <t>12.2. Развитие умений моделирования реальных ситуаций на языке геометрии, развитие изобразительных умений. Выполнять простейшие постро¬ения и измерения на местности, необходимые в реальной жизни.</t>
  </si>
  <si>
    <t xml:space="preserve">13. Развитие пространственных представлений. Оперировать на базовом уровне понятиями: «прямоугольный параллелепипед», «куб», «шар». </t>
  </si>
  <si>
    <t>14. Умение проводить логические обоснования, доказательства математических утверждений. Решать простые и сложные задачи разных типов, а также задачи повышенной трудности.</t>
  </si>
  <si>
    <t>6А</t>
  </si>
  <si>
    <t>6Б</t>
  </si>
  <si>
    <t>Балдин Артём Александрович</t>
  </si>
  <si>
    <t>Ануфриев Андрей Алексеевич</t>
  </si>
  <si>
    <t>Борисов Роман Маратович</t>
  </si>
  <si>
    <t>Гузанов Владислав Алексеевич</t>
  </si>
  <si>
    <t>Давыдова Раяна Рамзановна</t>
  </si>
  <si>
    <t>Джурабеков Мухамаджон Мирзоевич</t>
  </si>
  <si>
    <t>Карпов Максим Дмитриевич</t>
  </si>
  <si>
    <t>Ковальская Яна Викторовна</t>
  </si>
  <si>
    <t>Козиев Саид Саймакматович</t>
  </si>
  <si>
    <t>Кузнецова Евгения Алексеевна</t>
  </si>
  <si>
    <t>Майоров Лев Петрович</t>
  </si>
  <si>
    <t>Милованов Михаил Александрович</t>
  </si>
  <si>
    <t>Мостепанюк Иван Сергеевич</t>
  </si>
  <si>
    <t>Музыка Алексей Анатольевич</t>
  </si>
  <si>
    <t>Павлова Валерия Евгеньевна</t>
  </si>
  <si>
    <t>Пирожков Илья Сергеевич</t>
  </si>
  <si>
    <t>Ржанов Амир Александрович</t>
  </si>
  <si>
    <t>Чирочкин Борис Алексеевич</t>
  </si>
  <si>
    <t>Ушенин Максим Андреевич</t>
  </si>
  <si>
    <t>Шахназарян Владимир Евгеньевич</t>
  </si>
  <si>
    <t>Шахрай Юлия Сергеевна</t>
  </si>
  <si>
    <t>Ватанова Зарина  Суяршоховна</t>
  </si>
  <si>
    <t>Григорьев Даниил Витальевич</t>
  </si>
  <si>
    <t>Землянухин Дмитрий Вячеславович</t>
  </si>
  <si>
    <t>Ивашевская Варвара Алексеевна</t>
  </si>
  <si>
    <t>Камызина Яна Александровна</t>
  </si>
  <si>
    <t>Кузнецов Ярослав Вячеславович</t>
  </si>
  <si>
    <t>Лежнев Данила Петрович</t>
  </si>
  <si>
    <t>Сычёв Максим Адхамжонович</t>
  </si>
  <si>
    <t>Филимонова Яна Сергеевна</t>
  </si>
  <si>
    <t>Фролов Олег  Владимирович</t>
  </si>
  <si>
    <t>Хлопов Никита Алексеевич</t>
  </si>
  <si>
    <t>Цедина Виктория Владимировна</t>
  </si>
  <si>
    <t>Шемякин Егор Александрович</t>
  </si>
  <si>
    <t>Макаров Артур Владимирович</t>
  </si>
  <si>
    <t>Лыскова Эвелина Алексеевна</t>
  </si>
  <si>
    <t>Кузьмин Александр Андреевич</t>
  </si>
  <si>
    <t>Кшинин Иван Александрович</t>
  </si>
  <si>
    <t>Локтаев Кирилл Фёдорович</t>
  </si>
  <si>
    <t>Перепечкин Антон Вячеславович</t>
  </si>
  <si>
    <t>Строев Александр Николаевич</t>
  </si>
  <si>
    <t>Хасиев Алхан Раджу  Оглы</t>
  </si>
  <si>
    <t>Федосеева О.В.</t>
  </si>
  <si>
    <t>Никулина И.Е.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</si>
</sst>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164" fontId="0" fillId="0" borderId="1" xfId="0" applyNumberFormat="1" applyBorder="1" applyAlignment="1">
      <alignment horizontal="center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0" fillId="0" borderId="8" xfId="0" applyBorder="1"/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1" xfId="0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4.xml"/><Relationship Id="rId15" Type="http://schemas.openxmlformats.org/officeDocument/2006/relationships/calcChain" Target="calcChain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sharedStrings" Target="sharedStrings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-1.2288242828579331E-2"/>
                  <c:y val="4.17794973531701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'1'!$E$64:$I$68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'1'!$K$64:$K$68</c:f>
              <c:numCache>
                <c:formatCode>0.0</c:formatCode>
                <c:ptCount val="5"/>
                <c:pt idx="0">
                  <c:v>2.3809523809523809</c:v>
                </c:pt>
                <c:pt idx="1">
                  <c:v>7.1428571428571423</c:v>
                </c:pt>
                <c:pt idx="2">
                  <c:v>14.285714285714285</c:v>
                </c:pt>
                <c:pt idx="3">
                  <c:v>38.095238095238095</c:v>
                </c:pt>
                <c:pt idx="4">
                  <c:v>40.476190476190474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zero"/>
    <c:showDLblsOverMax val="0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'6А'!$Y$20:$Z$24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'6А'!$AB$20:$AB$24</c:f>
              <c:numCache>
                <c:formatCode>0.0</c:formatCode>
                <c:ptCount val="5"/>
                <c:pt idx="0">
                  <c:v>0</c:v>
                </c:pt>
                <c:pt idx="1">
                  <c:v>4.5454545454545459</c:v>
                </c:pt>
                <c:pt idx="2">
                  <c:v>13.636363636363635</c:v>
                </c:pt>
                <c:pt idx="3">
                  <c:v>45.454545454545453</c:v>
                </c:pt>
                <c:pt idx="4">
                  <c:v>36.363636363636367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'6Б'!$Y$20:$Z$24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'6Б'!$AB$20:$AB$24</c:f>
              <c:numCache>
                <c:formatCode>0.0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15E-2"/>
          <c:y val="2.0889748676585083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показатели!$D$5:$G$5</c:f>
              <c:numCache>
                <c:formatCode>General</c:formatCode>
                <c:ptCount val="4"/>
                <c:pt idx="0">
                  <c:v>4</c:v>
                </c:pt>
                <c:pt idx="1">
                  <c:v>15</c:v>
                </c:pt>
                <c:pt idx="2">
                  <c:v>22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показатели!$A$3:$A$5</c:f>
              <c:strCache>
                <c:ptCount val="3"/>
                <c:pt idx="0">
                  <c:v>6А</c:v>
                </c:pt>
                <c:pt idx="1">
                  <c:v>6Б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показатели!$H$3:$H$5</c:f>
              <c:numCache>
                <c:formatCode>0.0</c:formatCode>
                <c:ptCount val="3"/>
                <c:pt idx="0">
                  <c:v>95.454545454545453</c:v>
                </c:pt>
                <c:pt idx="1">
                  <c:v>95.454545454545453</c:v>
                </c:pt>
                <c:pt idx="2">
                  <c:v>97.61904761904762</c:v>
                </c:pt>
              </c:numCache>
            </c:numRef>
          </c:val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480404714298885E-2"/>
                  <c:y val="-1.6711798941267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115044400012302E-2"/>
                  <c:y val="-1.0444874338292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показатели!$A$3:$A$5</c:f>
              <c:strCache>
                <c:ptCount val="3"/>
                <c:pt idx="0">
                  <c:v>6А</c:v>
                </c:pt>
                <c:pt idx="1">
                  <c:v>6Б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показатели!$I$3:$I$5</c:f>
              <c:numCache>
                <c:formatCode>0.0</c:formatCode>
                <c:ptCount val="3"/>
                <c:pt idx="0">
                  <c:v>50</c:v>
                </c:pt>
                <c:pt idx="1">
                  <c:v>40</c:v>
                </c:pt>
                <c:pt idx="2">
                  <c:v>45.238095238095241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8202752"/>
        <c:axId val="98204288"/>
        <c:axId val="0"/>
      </c:bar3DChart>
      <c:catAx>
        <c:axId val="982027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8204288"/>
        <c:crosses val="autoZero"/>
        <c:auto val="1"/>
        <c:lblAlgn val="ctr"/>
        <c:lblOffset val="100"/>
        <c:noMultiLvlLbl val="0"/>
      </c:catAx>
      <c:valAx>
        <c:axId val="9820428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82027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0480404714298885E-2"/>
                  <c:y val="-2.506769841190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749684085725706E-2"/>
                  <c:y val="-2.0889748676585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480404714298885E-2"/>
                  <c:y val="-1.2533849205951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15044400012302E-2"/>
                  <c:y val="-8.35589947063403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018963457152519E-2"/>
                  <c:y val="-1.4622824073609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показатели!$A$3:$A$5</c:f>
              <c:strCache>
                <c:ptCount val="3"/>
                <c:pt idx="0">
                  <c:v>6А</c:v>
                </c:pt>
                <c:pt idx="1">
                  <c:v>6Б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показатели!$L$3:$L$5</c:f>
              <c:numCache>
                <c:formatCode>0.0</c:formatCode>
                <c:ptCount val="3"/>
                <c:pt idx="0">
                  <c:v>44.6</c:v>
                </c:pt>
                <c:pt idx="1">
                  <c:v>51.428571428571431</c:v>
                </c:pt>
                <c:pt idx="2">
                  <c:v>51.046511627906973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8588160"/>
        <c:axId val="98589696"/>
        <c:axId val="0"/>
      </c:bar3DChart>
      <c:catAx>
        <c:axId val="985881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8589696"/>
        <c:crosses val="autoZero"/>
        <c:auto val="1"/>
        <c:lblAlgn val="ctr"/>
        <c:lblOffset val="100"/>
        <c:noMultiLvlLbl val="0"/>
      </c:catAx>
      <c:valAx>
        <c:axId val="9858969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8588160"/>
        <c:crosses val="autoZero"/>
        <c:crossBetween val="between"/>
      </c:valAx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'1'!$E$4:$T$4</c:f>
              <c:numCache>
                <c:formatCode>General</c:formatCode>
                <c:ptCount val="16"/>
              </c:numCache>
            </c:numRef>
          </c:cat>
          <c:val>
            <c:numRef>
              <c:f>'2'!$D$3:$D$18</c:f>
              <c:numCache>
                <c:formatCode>General</c:formatCode>
                <c:ptCount val="16"/>
                <c:pt idx="0">
                  <c:v>92.86</c:v>
                </c:pt>
                <c:pt idx="1">
                  <c:v>83.33</c:v>
                </c:pt>
                <c:pt idx="2">
                  <c:v>83.33</c:v>
                </c:pt>
                <c:pt idx="3">
                  <c:v>69.05</c:v>
                </c:pt>
                <c:pt idx="4">
                  <c:v>85.71</c:v>
                </c:pt>
                <c:pt idx="5">
                  <c:v>40.479999999999997</c:v>
                </c:pt>
                <c:pt idx="6">
                  <c:v>73.81</c:v>
                </c:pt>
                <c:pt idx="7">
                  <c:v>61.9</c:v>
                </c:pt>
                <c:pt idx="8">
                  <c:v>41.67</c:v>
                </c:pt>
                <c:pt idx="9">
                  <c:v>23.81</c:v>
                </c:pt>
                <c:pt idx="10">
                  <c:v>85.71</c:v>
                </c:pt>
                <c:pt idx="11">
                  <c:v>83.33</c:v>
                </c:pt>
                <c:pt idx="12">
                  <c:v>61.9</c:v>
                </c:pt>
                <c:pt idx="13">
                  <c:v>28.57</c:v>
                </c:pt>
                <c:pt idx="14">
                  <c:v>19.05</c:v>
                </c:pt>
                <c:pt idx="15">
                  <c:v>2.38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7776"/>
        <c:axId val="98534144"/>
      </c:lineChart>
      <c:catAx>
        <c:axId val="985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8534144"/>
        <c:crosses val="autoZero"/>
        <c:auto val="1"/>
        <c:lblAlgn val="ctr"/>
        <c:lblOffset val="100"/>
        <c:noMultiLvlLbl val="0"/>
      </c:catAx>
      <c:valAx>
        <c:axId val="98534144"/>
        <c:scaling>
          <c:orientation val="minMax"/>
          <c:max val="105"/>
          <c:min val="0"/>
        </c:scaling>
        <c:delete val="0"/>
        <c:axPos val="l"/>
        <c:minorGridlines/>
        <c:numFmt formatCode="General" sourceLinked="1"/>
        <c:majorTickMark val="out"/>
        <c:minorTickMark val="none"/>
        <c:tickLblPos val="nextTo"/>
        <c:crossAx val="98507776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3774" cy="607141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450272</xdr:colOff>
      <xdr:row>5</xdr:row>
      <xdr:rowOff>178376</xdr:rowOff>
    </xdr:from>
    <xdr:to>
      <xdr:col>41</xdr:col>
      <xdr:colOff>419101</xdr:colOff>
      <xdr:row>24</xdr:row>
      <xdr:rowOff>34636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450272</xdr:colOff>
      <xdr:row>5</xdr:row>
      <xdr:rowOff>178376</xdr:rowOff>
    </xdr:from>
    <xdr:to>
      <xdr:col>41</xdr:col>
      <xdr:colOff>419101</xdr:colOff>
      <xdr:row>24</xdr:row>
      <xdr:rowOff>34636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651" y="1520708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68"/>
  <sheetViews>
    <sheetView topLeftCell="A49" zoomScale="70" zoomScaleNormal="70" workbookViewId="0">
      <selection activeCell="X51" sqref="X51"/>
    </sheetView>
  </sheetViews>
  <sheetFormatPr defaultRowHeight="14.4" x14ac:dyDescent="0.3"/>
  <cols>
    <col min="1" max="1" width="4.6640625" customWidth="1"/>
    <col min="2" max="2" width="24.88671875" customWidth="1"/>
    <col min="3" max="3" width="8.44140625" style="3" bestFit="1" customWidth="1"/>
    <col min="4" max="4" width="8.44140625" style="3" customWidth="1"/>
    <col min="5" max="5" width="4.5546875" customWidth="1"/>
    <col min="6" max="20" width="4" customWidth="1"/>
    <col min="21" max="21" width="7.5546875" style="30" customWidth="1"/>
    <col min="22" max="22" width="8.6640625" style="3" bestFit="1" customWidth="1"/>
  </cols>
  <sheetData>
    <row r="1" spans="1:23" x14ac:dyDescent="0.3">
      <c r="D1" s="31" t="s">
        <v>35</v>
      </c>
      <c r="E1" s="4">
        <v>1</v>
      </c>
      <c r="F1" s="4">
        <v>1</v>
      </c>
      <c r="G1" s="4">
        <v>1</v>
      </c>
      <c r="H1" s="4">
        <v>1</v>
      </c>
      <c r="I1" s="4">
        <v>1</v>
      </c>
      <c r="J1" s="4">
        <v>2</v>
      </c>
      <c r="K1" s="4">
        <v>1</v>
      </c>
      <c r="L1" s="4">
        <v>1</v>
      </c>
      <c r="M1" s="4">
        <v>2</v>
      </c>
      <c r="N1" s="4">
        <v>2</v>
      </c>
      <c r="O1" s="4">
        <v>1</v>
      </c>
      <c r="P1" s="4">
        <v>1</v>
      </c>
      <c r="Q1" s="4">
        <v>1</v>
      </c>
      <c r="R1" s="4">
        <v>1</v>
      </c>
      <c r="S1" s="4">
        <v>1</v>
      </c>
      <c r="T1" s="4">
        <v>2</v>
      </c>
      <c r="W1" s="5">
        <f>SUM(E1:T1)</f>
        <v>20</v>
      </c>
    </row>
    <row r="3" spans="1:23" x14ac:dyDescent="0.3">
      <c r="A3" s="75" t="s">
        <v>0</v>
      </c>
      <c r="B3" s="75" t="s">
        <v>1</v>
      </c>
      <c r="C3" s="75" t="s">
        <v>3</v>
      </c>
      <c r="D3" s="75" t="s">
        <v>36</v>
      </c>
      <c r="E3" s="78" t="s">
        <v>6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80" t="s">
        <v>4</v>
      </c>
      <c r="V3" s="80" t="s">
        <v>5</v>
      </c>
      <c r="W3" s="75" t="s">
        <v>7</v>
      </c>
    </row>
    <row r="4" spans="1:23" x14ac:dyDescent="0.3">
      <c r="A4" s="76"/>
      <c r="B4" s="76"/>
      <c r="C4" s="76"/>
      <c r="D4" s="7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81"/>
      <c r="V4" s="81"/>
      <c r="W4" s="76"/>
    </row>
    <row r="5" spans="1:23" x14ac:dyDescent="0.3">
      <c r="A5" s="77"/>
      <c r="B5" s="77"/>
      <c r="C5" s="77"/>
      <c r="D5" s="77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11.1</v>
      </c>
      <c r="P5" s="2">
        <v>11.2</v>
      </c>
      <c r="Q5" s="2">
        <v>12.1</v>
      </c>
      <c r="R5" s="2">
        <v>12.2</v>
      </c>
      <c r="S5" s="2">
        <v>13</v>
      </c>
      <c r="T5" s="2">
        <v>14</v>
      </c>
      <c r="U5" s="82"/>
      <c r="V5" s="82"/>
      <c r="W5" s="77"/>
    </row>
    <row r="6" spans="1:23" x14ac:dyDescent="0.3">
      <c r="A6" s="1">
        <v>1</v>
      </c>
      <c r="B6" s="74" t="s">
        <v>74</v>
      </c>
      <c r="C6" s="2">
        <v>2</v>
      </c>
      <c r="D6" s="74" t="s">
        <v>71</v>
      </c>
      <c r="E6" s="74">
        <v>1</v>
      </c>
      <c r="F6" s="74">
        <v>0</v>
      </c>
      <c r="G6" s="74">
        <v>1</v>
      </c>
      <c r="H6" s="74">
        <v>1</v>
      </c>
      <c r="I6" s="74">
        <v>0</v>
      </c>
      <c r="J6" s="74">
        <v>0</v>
      </c>
      <c r="K6" s="74">
        <v>0</v>
      </c>
      <c r="L6" s="74">
        <v>1</v>
      </c>
      <c r="M6" s="74">
        <v>0</v>
      </c>
      <c r="N6" s="74">
        <v>0</v>
      </c>
      <c r="O6" s="74">
        <v>1</v>
      </c>
      <c r="P6" s="74">
        <v>1</v>
      </c>
      <c r="Q6" s="74">
        <v>0</v>
      </c>
      <c r="R6" s="74">
        <v>1</v>
      </c>
      <c r="S6" s="74">
        <v>1</v>
      </c>
      <c r="T6" s="74" t="s">
        <v>0</v>
      </c>
      <c r="U6" s="74">
        <v>8</v>
      </c>
      <c r="V6" s="74">
        <v>3</v>
      </c>
      <c r="W6" s="6">
        <f>U6/$W$1*100</f>
        <v>40</v>
      </c>
    </row>
    <row r="7" spans="1:23" x14ac:dyDescent="0.3">
      <c r="A7" s="1">
        <v>2</v>
      </c>
      <c r="B7" s="74" t="s">
        <v>73</v>
      </c>
      <c r="C7" s="2">
        <v>2</v>
      </c>
      <c r="D7" s="74" t="s">
        <v>71</v>
      </c>
      <c r="E7" s="74">
        <v>1</v>
      </c>
      <c r="F7" s="74">
        <v>0</v>
      </c>
      <c r="G7" s="74">
        <v>1</v>
      </c>
      <c r="H7" s="74">
        <v>0</v>
      </c>
      <c r="I7" s="74">
        <v>1</v>
      </c>
      <c r="J7" s="74" t="s">
        <v>0</v>
      </c>
      <c r="K7" s="74">
        <v>0</v>
      </c>
      <c r="L7" s="74">
        <v>1</v>
      </c>
      <c r="M7" s="74">
        <v>2</v>
      </c>
      <c r="N7" s="74" t="s">
        <v>0</v>
      </c>
      <c r="O7" s="74">
        <v>1</v>
      </c>
      <c r="P7" s="74" t="s">
        <v>0</v>
      </c>
      <c r="Q7" s="74">
        <v>1</v>
      </c>
      <c r="R7" s="74">
        <v>1</v>
      </c>
      <c r="S7" s="74" t="s">
        <v>0</v>
      </c>
      <c r="T7" s="74" t="s">
        <v>0</v>
      </c>
      <c r="U7" s="74">
        <v>8</v>
      </c>
      <c r="V7" s="74">
        <v>3</v>
      </c>
      <c r="W7" s="6">
        <f t="shared" ref="W7:W24" si="0">U7/$W$1*100</f>
        <v>40</v>
      </c>
    </row>
    <row r="8" spans="1:23" x14ac:dyDescent="0.3">
      <c r="A8" s="1">
        <v>3</v>
      </c>
      <c r="B8" s="74" t="s">
        <v>75</v>
      </c>
      <c r="C8" s="2">
        <v>1</v>
      </c>
      <c r="D8" s="74" t="s">
        <v>71</v>
      </c>
      <c r="E8" s="74">
        <v>1</v>
      </c>
      <c r="F8" s="74">
        <v>1</v>
      </c>
      <c r="G8" s="74">
        <v>0</v>
      </c>
      <c r="H8" s="74">
        <v>1</v>
      </c>
      <c r="I8" s="74">
        <v>1</v>
      </c>
      <c r="J8" s="74">
        <v>2</v>
      </c>
      <c r="K8" s="74">
        <v>1</v>
      </c>
      <c r="L8" s="74">
        <v>1</v>
      </c>
      <c r="M8" s="74">
        <v>2</v>
      </c>
      <c r="N8" s="74">
        <v>0</v>
      </c>
      <c r="O8" s="74" t="s">
        <v>0</v>
      </c>
      <c r="P8" s="74">
        <v>0</v>
      </c>
      <c r="Q8" s="74">
        <v>0</v>
      </c>
      <c r="R8" s="74" t="s">
        <v>0</v>
      </c>
      <c r="S8" s="74">
        <v>0</v>
      </c>
      <c r="T8" s="74" t="s">
        <v>0</v>
      </c>
      <c r="U8" s="74">
        <v>12</v>
      </c>
      <c r="V8" s="74">
        <v>4</v>
      </c>
      <c r="W8" s="6">
        <f t="shared" si="0"/>
        <v>60</v>
      </c>
    </row>
    <row r="9" spans="1:23" x14ac:dyDescent="0.3">
      <c r="A9" s="1">
        <v>4</v>
      </c>
      <c r="B9" s="74" t="s">
        <v>76</v>
      </c>
      <c r="C9" s="2">
        <v>2</v>
      </c>
      <c r="D9" s="74" t="s">
        <v>71</v>
      </c>
      <c r="E9" s="74">
        <v>1</v>
      </c>
      <c r="F9" s="74">
        <v>1</v>
      </c>
      <c r="G9" s="74">
        <v>1</v>
      </c>
      <c r="H9" s="74">
        <v>1</v>
      </c>
      <c r="I9" s="74">
        <v>0</v>
      </c>
      <c r="J9" s="74">
        <v>0</v>
      </c>
      <c r="K9" s="74" t="s">
        <v>0</v>
      </c>
      <c r="L9" s="74">
        <v>1</v>
      </c>
      <c r="M9" s="74">
        <v>0</v>
      </c>
      <c r="N9" s="74" t="s">
        <v>0</v>
      </c>
      <c r="O9" s="74">
        <v>0</v>
      </c>
      <c r="P9" s="74" t="s">
        <v>0</v>
      </c>
      <c r="Q9" s="74">
        <v>1</v>
      </c>
      <c r="R9" s="74">
        <v>0</v>
      </c>
      <c r="S9" s="74" t="s">
        <v>0</v>
      </c>
      <c r="T9" s="74" t="s">
        <v>0</v>
      </c>
      <c r="U9" s="74">
        <v>8</v>
      </c>
      <c r="V9" s="74">
        <v>3</v>
      </c>
      <c r="W9" s="6">
        <f t="shared" si="0"/>
        <v>40</v>
      </c>
    </row>
    <row r="10" spans="1:23" x14ac:dyDescent="0.3">
      <c r="A10" s="1">
        <v>5</v>
      </c>
      <c r="B10" s="74" t="s">
        <v>77</v>
      </c>
      <c r="C10" s="2">
        <v>1</v>
      </c>
      <c r="D10" s="74" t="s">
        <v>71</v>
      </c>
      <c r="E10" s="74">
        <v>1</v>
      </c>
      <c r="F10" s="74">
        <v>1</v>
      </c>
      <c r="G10" s="74">
        <v>1</v>
      </c>
      <c r="H10" s="74">
        <v>1</v>
      </c>
      <c r="I10" s="74">
        <v>1</v>
      </c>
      <c r="J10" s="74">
        <v>2</v>
      </c>
      <c r="K10" s="74">
        <v>1</v>
      </c>
      <c r="L10" s="74">
        <v>1</v>
      </c>
      <c r="M10" s="74">
        <v>0</v>
      </c>
      <c r="N10" s="74" t="s">
        <v>0</v>
      </c>
      <c r="O10" s="74" t="s">
        <v>0</v>
      </c>
      <c r="P10" s="74">
        <v>1</v>
      </c>
      <c r="Q10" s="74">
        <v>1</v>
      </c>
      <c r="R10" s="74" t="s">
        <v>0</v>
      </c>
      <c r="S10" s="74">
        <v>1</v>
      </c>
      <c r="T10" s="74" t="s">
        <v>0</v>
      </c>
      <c r="U10" s="74">
        <v>13</v>
      </c>
      <c r="V10" s="74">
        <v>4</v>
      </c>
      <c r="W10" s="6">
        <f t="shared" si="0"/>
        <v>65</v>
      </c>
    </row>
    <row r="11" spans="1:23" x14ac:dyDescent="0.3">
      <c r="A11" s="1">
        <v>6</v>
      </c>
      <c r="B11" s="74" t="s">
        <v>78</v>
      </c>
      <c r="C11" s="2">
        <v>1</v>
      </c>
      <c r="D11" s="74" t="s">
        <v>71</v>
      </c>
      <c r="E11" s="74">
        <v>1</v>
      </c>
      <c r="F11" s="74">
        <v>1</v>
      </c>
      <c r="G11" s="74">
        <v>1</v>
      </c>
      <c r="H11" s="74">
        <v>1</v>
      </c>
      <c r="I11" s="74">
        <v>1</v>
      </c>
      <c r="J11" s="74">
        <v>0</v>
      </c>
      <c r="K11" s="74">
        <v>0</v>
      </c>
      <c r="L11" s="74">
        <v>1</v>
      </c>
      <c r="M11" s="74">
        <v>0</v>
      </c>
      <c r="N11" s="74">
        <v>0</v>
      </c>
      <c r="O11" s="74">
        <v>0</v>
      </c>
      <c r="P11" s="74">
        <v>1</v>
      </c>
      <c r="Q11" s="74">
        <v>1</v>
      </c>
      <c r="R11" s="74">
        <v>0</v>
      </c>
      <c r="S11" s="74">
        <v>1</v>
      </c>
      <c r="T11" s="74" t="s">
        <v>0</v>
      </c>
      <c r="U11" s="74">
        <v>9</v>
      </c>
      <c r="V11" s="74">
        <v>3</v>
      </c>
      <c r="W11" s="6">
        <f t="shared" si="0"/>
        <v>45</v>
      </c>
    </row>
    <row r="12" spans="1:23" x14ac:dyDescent="0.3">
      <c r="A12" s="1">
        <v>7</v>
      </c>
      <c r="B12" s="74" t="s">
        <v>79</v>
      </c>
      <c r="C12" s="2">
        <v>1</v>
      </c>
      <c r="D12" s="74" t="s">
        <v>71</v>
      </c>
      <c r="E12" s="74">
        <v>1</v>
      </c>
      <c r="F12" s="74">
        <v>1</v>
      </c>
      <c r="G12" s="74">
        <v>0</v>
      </c>
      <c r="H12" s="74">
        <v>1</v>
      </c>
      <c r="I12" s="74">
        <v>1</v>
      </c>
      <c r="J12" s="74">
        <v>0</v>
      </c>
      <c r="K12" s="74">
        <v>0</v>
      </c>
      <c r="L12" s="74">
        <v>1</v>
      </c>
      <c r="M12" s="74">
        <v>0</v>
      </c>
      <c r="N12" s="74" t="s">
        <v>0</v>
      </c>
      <c r="O12" s="74" t="s">
        <v>0</v>
      </c>
      <c r="P12" s="74">
        <v>1</v>
      </c>
      <c r="Q12" s="74">
        <v>1</v>
      </c>
      <c r="R12" s="74" t="s">
        <v>0</v>
      </c>
      <c r="S12" s="74">
        <v>1</v>
      </c>
      <c r="T12" s="74" t="s">
        <v>0</v>
      </c>
      <c r="U12" s="74">
        <v>8</v>
      </c>
      <c r="V12" s="74">
        <v>3</v>
      </c>
      <c r="W12" s="6">
        <f t="shared" si="0"/>
        <v>40</v>
      </c>
    </row>
    <row r="13" spans="1:23" x14ac:dyDescent="0.3">
      <c r="A13" s="1">
        <v>8</v>
      </c>
      <c r="B13" s="74" t="s">
        <v>80</v>
      </c>
      <c r="C13" s="2">
        <v>1</v>
      </c>
      <c r="D13" s="74" t="s">
        <v>71</v>
      </c>
      <c r="E13" s="74">
        <v>1</v>
      </c>
      <c r="F13" s="74">
        <v>1</v>
      </c>
      <c r="G13" s="74">
        <v>1</v>
      </c>
      <c r="H13" s="74">
        <v>1</v>
      </c>
      <c r="I13" s="74">
        <v>1</v>
      </c>
      <c r="J13" s="74">
        <v>2</v>
      </c>
      <c r="K13" s="74">
        <v>1</v>
      </c>
      <c r="L13" s="74">
        <v>1</v>
      </c>
      <c r="M13" s="74">
        <v>0</v>
      </c>
      <c r="N13" s="74" t="s">
        <v>0</v>
      </c>
      <c r="O13" s="74" t="s">
        <v>0</v>
      </c>
      <c r="P13" s="74" t="s">
        <v>0</v>
      </c>
      <c r="Q13" s="74">
        <v>0</v>
      </c>
      <c r="R13" s="74" t="s">
        <v>0</v>
      </c>
      <c r="S13" s="74" t="s">
        <v>0</v>
      </c>
      <c r="T13" s="74" t="s">
        <v>0</v>
      </c>
      <c r="U13" s="74">
        <v>11</v>
      </c>
      <c r="V13" s="74">
        <v>4</v>
      </c>
      <c r="W13" s="6">
        <f t="shared" si="0"/>
        <v>55.000000000000007</v>
      </c>
    </row>
    <row r="14" spans="1:23" x14ac:dyDescent="0.3">
      <c r="A14" s="1">
        <v>9</v>
      </c>
      <c r="B14" s="74" t="s">
        <v>81</v>
      </c>
      <c r="C14" s="2">
        <v>2</v>
      </c>
      <c r="D14" s="74" t="s">
        <v>71</v>
      </c>
      <c r="E14" s="74">
        <v>0</v>
      </c>
      <c r="F14" s="74">
        <v>0</v>
      </c>
      <c r="G14" s="74">
        <v>0</v>
      </c>
      <c r="H14" s="74">
        <v>1</v>
      </c>
      <c r="I14" s="74">
        <v>1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 t="s">
        <v>0</v>
      </c>
      <c r="Q14" s="74" t="s">
        <v>0</v>
      </c>
      <c r="R14" s="74">
        <v>0</v>
      </c>
      <c r="S14" s="74" t="s">
        <v>0</v>
      </c>
      <c r="T14" s="74" t="s">
        <v>0</v>
      </c>
      <c r="U14" s="74">
        <v>2</v>
      </c>
      <c r="V14" s="74">
        <v>2</v>
      </c>
      <c r="W14" s="6">
        <f t="shared" si="0"/>
        <v>10</v>
      </c>
    </row>
    <row r="15" spans="1:23" x14ac:dyDescent="0.3">
      <c r="A15" s="1">
        <v>10</v>
      </c>
      <c r="B15" s="74" t="s">
        <v>82</v>
      </c>
      <c r="C15" s="2">
        <v>1</v>
      </c>
      <c r="D15" s="74" t="s">
        <v>71</v>
      </c>
      <c r="E15" s="74">
        <v>1</v>
      </c>
      <c r="F15" s="74">
        <v>1</v>
      </c>
      <c r="G15" s="74">
        <v>1</v>
      </c>
      <c r="H15" s="74">
        <v>1</v>
      </c>
      <c r="I15" s="74">
        <v>1</v>
      </c>
      <c r="J15" s="74">
        <v>0</v>
      </c>
      <c r="K15" s="74">
        <v>0</v>
      </c>
      <c r="L15" s="74">
        <v>1</v>
      </c>
      <c r="M15" s="74">
        <v>2</v>
      </c>
      <c r="N15" s="74">
        <v>0</v>
      </c>
      <c r="O15" s="74">
        <v>0</v>
      </c>
      <c r="P15" s="74">
        <v>0</v>
      </c>
      <c r="Q15" s="74">
        <v>1</v>
      </c>
      <c r="R15" s="74">
        <v>0</v>
      </c>
      <c r="S15" s="74">
        <v>0</v>
      </c>
      <c r="T15" s="74" t="s">
        <v>0</v>
      </c>
      <c r="U15" s="74">
        <v>11</v>
      </c>
      <c r="V15" s="74">
        <v>4</v>
      </c>
      <c r="W15" s="6">
        <f t="shared" si="0"/>
        <v>55.000000000000007</v>
      </c>
    </row>
    <row r="16" spans="1:23" x14ac:dyDescent="0.3">
      <c r="A16" s="1">
        <v>11</v>
      </c>
      <c r="B16" s="74" t="s">
        <v>83</v>
      </c>
      <c r="C16" s="2">
        <v>1</v>
      </c>
      <c r="D16" s="74" t="s">
        <v>71</v>
      </c>
      <c r="E16" s="74">
        <v>1</v>
      </c>
      <c r="F16" s="74">
        <v>1</v>
      </c>
      <c r="G16" s="74">
        <v>1</v>
      </c>
      <c r="H16" s="74">
        <v>0</v>
      </c>
      <c r="I16" s="74">
        <v>0</v>
      </c>
      <c r="J16" s="74">
        <v>2</v>
      </c>
      <c r="K16" s="74">
        <v>0</v>
      </c>
      <c r="L16" s="74">
        <v>1</v>
      </c>
      <c r="M16" s="74">
        <v>0</v>
      </c>
      <c r="N16" s="74">
        <v>2</v>
      </c>
      <c r="O16" s="74">
        <v>0</v>
      </c>
      <c r="P16" s="74">
        <v>0</v>
      </c>
      <c r="Q16" s="74">
        <v>1</v>
      </c>
      <c r="R16" s="74">
        <v>0</v>
      </c>
      <c r="S16" s="74">
        <v>0</v>
      </c>
      <c r="T16" s="74">
        <v>1</v>
      </c>
      <c r="U16" s="74">
        <v>12</v>
      </c>
      <c r="V16" s="74">
        <v>4</v>
      </c>
      <c r="W16" s="6">
        <f t="shared" si="0"/>
        <v>60</v>
      </c>
    </row>
    <row r="17" spans="1:23" x14ac:dyDescent="0.3">
      <c r="A17" s="1">
        <v>12</v>
      </c>
      <c r="B17" s="74" t="s">
        <v>84</v>
      </c>
      <c r="C17" s="2">
        <v>2</v>
      </c>
      <c r="D17" s="74" t="s">
        <v>71</v>
      </c>
      <c r="E17" s="74">
        <v>1</v>
      </c>
      <c r="F17" s="74">
        <v>1</v>
      </c>
      <c r="G17" s="74">
        <v>1</v>
      </c>
      <c r="H17" s="74">
        <v>1</v>
      </c>
      <c r="I17" s="74">
        <v>1</v>
      </c>
      <c r="J17" s="74">
        <v>0</v>
      </c>
      <c r="K17" s="74">
        <v>1</v>
      </c>
      <c r="L17" s="74">
        <v>0</v>
      </c>
      <c r="M17" s="74">
        <v>0</v>
      </c>
      <c r="N17" s="74">
        <v>2</v>
      </c>
      <c r="O17" s="74">
        <v>1</v>
      </c>
      <c r="P17" s="74" t="s">
        <v>0</v>
      </c>
      <c r="Q17" s="74">
        <v>1</v>
      </c>
      <c r="R17" s="74">
        <v>1</v>
      </c>
      <c r="S17" s="74" t="s">
        <v>0</v>
      </c>
      <c r="T17" s="74" t="s">
        <v>0</v>
      </c>
      <c r="U17" s="74">
        <v>12</v>
      </c>
      <c r="V17" s="74">
        <v>4</v>
      </c>
      <c r="W17" s="6">
        <f t="shared" si="0"/>
        <v>60</v>
      </c>
    </row>
    <row r="18" spans="1:23" x14ac:dyDescent="0.3">
      <c r="A18" s="1">
        <v>13</v>
      </c>
      <c r="B18" s="74" t="s">
        <v>85</v>
      </c>
      <c r="C18" s="2">
        <v>2</v>
      </c>
      <c r="D18" s="74" t="s">
        <v>71</v>
      </c>
      <c r="E18" s="74">
        <v>1</v>
      </c>
      <c r="F18" s="74">
        <v>1</v>
      </c>
      <c r="G18" s="74">
        <v>1</v>
      </c>
      <c r="H18" s="74">
        <v>1</v>
      </c>
      <c r="I18" s="74">
        <v>1</v>
      </c>
      <c r="J18" s="74" t="s">
        <v>0</v>
      </c>
      <c r="K18" s="74">
        <v>1</v>
      </c>
      <c r="L18" s="74">
        <v>1</v>
      </c>
      <c r="M18" s="74">
        <v>2</v>
      </c>
      <c r="N18" s="74" t="s">
        <v>0</v>
      </c>
      <c r="O18" s="74">
        <v>1</v>
      </c>
      <c r="P18" s="74">
        <v>1</v>
      </c>
      <c r="Q18" s="74">
        <v>1</v>
      </c>
      <c r="R18" s="74">
        <v>1</v>
      </c>
      <c r="S18" s="74">
        <v>1</v>
      </c>
      <c r="T18" s="74" t="s">
        <v>0</v>
      </c>
      <c r="U18" s="74">
        <v>14</v>
      </c>
      <c r="V18" s="74">
        <v>4</v>
      </c>
      <c r="W18" s="6">
        <f t="shared" si="0"/>
        <v>70</v>
      </c>
    </row>
    <row r="19" spans="1:23" x14ac:dyDescent="0.3">
      <c r="A19" s="1">
        <v>14</v>
      </c>
      <c r="B19" s="74" t="s">
        <v>86</v>
      </c>
      <c r="C19" s="2">
        <v>1</v>
      </c>
      <c r="D19" s="74" t="s">
        <v>71</v>
      </c>
      <c r="E19" s="74">
        <v>1</v>
      </c>
      <c r="F19" s="74">
        <v>1</v>
      </c>
      <c r="G19" s="74">
        <v>1</v>
      </c>
      <c r="H19" s="74">
        <v>0</v>
      </c>
      <c r="I19" s="74">
        <v>1</v>
      </c>
      <c r="J19" s="74">
        <v>2</v>
      </c>
      <c r="K19" s="74">
        <v>1</v>
      </c>
      <c r="L19" s="74">
        <v>1</v>
      </c>
      <c r="M19" s="74">
        <v>0</v>
      </c>
      <c r="N19" s="74" t="s">
        <v>0</v>
      </c>
      <c r="O19" s="74">
        <v>0</v>
      </c>
      <c r="P19" s="74">
        <v>0</v>
      </c>
      <c r="Q19" s="74">
        <v>1</v>
      </c>
      <c r="R19" s="74">
        <v>0</v>
      </c>
      <c r="S19" s="74">
        <v>0</v>
      </c>
      <c r="T19" s="74" t="s">
        <v>0</v>
      </c>
      <c r="U19" s="74">
        <v>10</v>
      </c>
      <c r="V19" s="74">
        <v>3</v>
      </c>
      <c r="W19" s="6">
        <f t="shared" si="0"/>
        <v>50</v>
      </c>
    </row>
    <row r="20" spans="1:23" x14ac:dyDescent="0.3">
      <c r="A20" s="1">
        <v>15</v>
      </c>
      <c r="B20" s="74" t="s">
        <v>87</v>
      </c>
      <c r="C20" s="2">
        <v>2</v>
      </c>
      <c r="D20" s="74" t="s">
        <v>71</v>
      </c>
      <c r="E20" s="74">
        <v>0</v>
      </c>
      <c r="F20" s="74">
        <v>0</v>
      </c>
      <c r="G20" s="74">
        <v>1</v>
      </c>
      <c r="H20" s="74">
        <v>1</v>
      </c>
      <c r="I20" s="74">
        <v>1</v>
      </c>
      <c r="J20" s="74" t="s">
        <v>0</v>
      </c>
      <c r="K20" s="74">
        <v>1</v>
      </c>
      <c r="L20" s="74">
        <v>1</v>
      </c>
      <c r="M20" s="74">
        <v>0</v>
      </c>
      <c r="N20" s="74">
        <v>2</v>
      </c>
      <c r="O20" s="74">
        <v>0</v>
      </c>
      <c r="P20" s="74">
        <v>1</v>
      </c>
      <c r="Q20" s="74">
        <v>1</v>
      </c>
      <c r="R20" s="74">
        <v>0</v>
      </c>
      <c r="S20" s="74">
        <v>1</v>
      </c>
      <c r="T20" s="74">
        <v>0</v>
      </c>
      <c r="U20" s="74">
        <v>10</v>
      </c>
      <c r="V20" s="74">
        <v>3</v>
      </c>
      <c r="W20" s="6">
        <f t="shared" si="0"/>
        <v>50</v>
      </c>
    </row>
    <row r="21" spans="1:23" x14ac:dyDescent="0.3">
      <c r="A21" s="1">
        <v>16</v>
      </c>
      <c r="B21" s="74" t="s">
        <v>88</v>
      </c>
      <c r="C21" s="2">
        <v>1</v>
      </c>
      <c r="D21" s="74" t="s">
        <v>71</v>
      </c>
      <c r="E21" s="74">
        <v>1</v>
      </c>
      <c r="F21" s="74">
        <v>1</v>
      </c>
      <c r="G21" s="74">
        <v>1</v>
      </c>
      <c r="H21" s="74">
        <v>1</v>
      </c>
      <c r="I21" s="74">
        <v>0</v>
      </c>
      <c r="J21" s="74">
        <v>0</v>
      </c>
      <c r="K21" s="74">
        <v>0</v>
      </c>
      <c r="L21" s="74">
        <v>1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7</v>
      </c>
      <c r="V21" s="74">
        <v>3</v>
      </c>
      <c r="W21" s="6">
        <f t="shared" si="0"/>
        <v>35</v>
      </c>
    </row>
    <row r="22" spans="1:23" x14ac:dyDescent="0.3">
      <c r="A22" s="1">
        <v>17</v>
      </c>
      <c r="B22" s="74" t="s">
        <v>89</v>
      </c>
      <c r="C22" s="2">
        <v>2</v>
      </c>
      <c r="D22" s="74" t="s">
        <v>71</v>
      </c>
      <c r="E22" s="74">
        <v>1</v>
      </c>
      <c r="F22" s="74">
        <v>1</v>
      </c>
      <c r="G22" s="74">
        <v>1</v>
      </c>
      <c r="H22" s="74">
        <v>1</v>
      </c>
      <c r="I22" s="74">
        <v>1</v>
      </c>
      <c r="J22" s="74">
        <v>0</v>
      </c>
      <c r="K22" s="74">
        <v>1</v>
      </c>
      <c r="L22" s="74">
        <v>1</v>
      </c>
      <c r="M22" s="74">
        <v>0</v>
      </c>
      <c r="N22" s="74" t="s">
        <v>0</v>
      </c>
      <c r="O22" s="74">
        <v>1</v>
      </c>
      <c r="P22" s="74" t="s">
        <v>0</v>
      </c>
      <c r="Q22" s="74">
        <v>1</v>
      </c>
      <c r="R22" s="74">
        <v>1</v>
      </c>
      <c r="S22" s="74" t="s">
        <v>0</v>
      </c>
      <c r="T22" s="74" t="s">
        <v>0</v>
      </c>
      <c r="U22" s="74">
        <v>11</v>
      </c>
      <c r="V22" s="74">
        <v>4</v>
      </c>
      <c r="W22" s="6">
        <f t="shared" si="0"/>
        <v>55.000000000000007</v>
      </c>
    </row>
    <row r="23" spans="1:23" x14ac:dyDescent="0.3">
      <c r="A23" s="1">
        <v>18</v>
      </c>
      <c r="B23" s="74" t="s">
        <v>90</v>
      </c>
      <c r="C23" s="2">
        <v>2</v>
      </c>
      <c r="D23" s="74" t="s">
        <v>71</v>
      </c>
      <c r="E23" s="74">
        <v>0</v>
      </c>
      <c r="F23" s="74">
        <v>0</v>
      </c>
      <c r="G23" s="74">
        <v>1</v>
      </c>
      <c r="H23" s="74">
        <v>0</v>
      </c>
      <c r="I23" s="74">
        <v>0</v>
      </c>
      <c r="J23" s="74">
        <v>0</v>
      </c>
      <c r="K23" s="74">
        <v>1</v>
      </c>
      <c r="L23" s="74">
        <v>1</v>
      </c>
      <c r="M23" s="74">
        <v>0</v>
      </c>
      <c r="N23" s="74">
        <v>2</v>
      </c>
      <c r="O23" s="74">
        <v>1</v>
      </c>
      <c r="P23" s="74">
        <v>0</v>
      </c>
      <c r="Q23" s="74">
        <v>1</v>
      </c>
      <c r="R23" s="74">
        <v>1</v>
      </c>
      <c r="S23" s="74">
        <v>0</v>
      </c>
      <c r="T23" s="74">
        <v>0</v>
      </c>
      <c r="U23" s="74">
        <v>8</v>
      </c>
      <c r="V23" s="74">
        <v>3</v>
      </c>
      <c r="W23" s="6">
        <f t="shared" si="0"/>
        <v>40</v>
      </c>
    </row>
    <row r="24" spans="1:23" x14ac:dyDescent="0.3">
      <c r="A24" s="1">
        <v>19</v>
      </c>
      <c r="B24" s="74" t="s">
        <v>91</v>
      </c>
      <c r="C24" s="2">
        <v>1</v>
      </c>
      <c r="D24" s="74" t="s">
        <v>71</v>
      </c>
      <c r="E24" s="74">
        <v>1</v>
      </c>
      <c r="F24" s="74">
        <v>1</v>
      </c>
      <c r="G24" s="74">
        <v>1</v>
      </c>
      <c r="H24" s="74">
        <v>0</v>
      </c>
      <c r="I24" s="74">
        <v>1</v>
      </c>
      <c r="J24" s="74">
        <v>2</v>
      </c>
      <c r="K24" s="74">
        <v>0</v>
      </c>
      <c r="L24" s="74">
        <v>1</v>
      </c>
      <c r="M24" s="74">
        <v>2</v>
      </c>
      <c r="N24" s="74">
        <v>0</v>
      </c>
      <c r="O24" s="74" t="s">
        <v>0</v>
      </c>
      <c r="P24" s="74">
        <v>0</v>
      </c>
      <c r="Q24" s="74">
        <v>0</v>
      </c>
      <c r="R24" s="74" t="s">
        <v>0</v>
      </c>
      <c r="S24" s="74">
        <v>0</v>
      </c>
      <c r="T24" s="74">
        <v>0</v>
      </c>
      <c r="U24" s="74">
        <v>10</v>
      </c>
      <c r="V24" s="74">
        <v>3</v>
      </c>
      <c r="W24" s="6">
        <f t="shared" si="0"/>
        <v>50</v>
      </c>
    </row>
    <row r="25" spans="1:23" x14ac:dyDescent="0.3">
      <c r="A25" s="1">
        <v>20</v>
      </c>
      <c r="B25" s="74" t="s">
        <v>92</v>
      </c>
      <c r="C25" s="2">
        <v>2</v>
      </c>
      <c r="D25" s="74" t="s">
        <v>71</v>
      </c>
      <c r="E25" s="74">
        <v>1</v>
      </c>
      <c r="F25" s="74">
        <v>1</v>
      </c>
      <c r="G25" s="74">
        <v>1</v>
      </c>
      <c r="H25" s="74">
        <v>1</v>
      </c>
      <c r="I25" s="74">
        <v>1</v>
      </c>
      <c r="J25" s="74" t="s">
        <v>0</v>
      </c>
      <c r="K25" s="74">
        <v>1</v>
      </c>
      <c r="L25" s="74">
        <v>1</v>
      </c>
      <c r="M25" s="74">
        <v>0</v>
      </c>
      <c r="N25" s="74" t="s">
        <v>0</v>
      </c>
      <c r="O25" s="74" t="s">
        <v>0</v>
      </c>
      <c r="P25" s="74">
        <v>1</v>
      </c>
      <c r="Q25" s="74">
        <v>1</v>
      </c>
      <c r="R25" s="74" t="s">
        <v>0</v>
      </c>
      <c r="S25" s="74">
        <v>1</v>
      </c>
      <c r="T25" s="74" t="s">
        <v>0</v>
      </c>
      <c r="U25" s="74">
        <v>11</v>
      </c>
      <c r="V25" s="74">
        <v>4</v>
      </c>
      <c r="W25" s="6">
        <f t="shared" ref="W25:W48" si="1">U25/$W$1*100</f>
        <v>55.000000000000007</v>
      </c>
    </row>
    <row r="26" spans="1:23" x14ac:dyDescent="0.3">
      <c r="A26" s="1">
        <v>21</v>
      </c>
      <c r="B26" s="74" t="s">
        <v>93</v>
      </c>
      <c r="C26" s="2">
        <v>1</v>
      </c>
      <c r="D26" s="74" t="s">
        <v>71</v>
      </c>
      <c r="E26" s="74">
        <v>1</v>
      </c>
      <c r="F26" s="74">
        <v>1</v>
      </c>
      <c r="G26" s="74">
        <v>1</v>
      </c>
      <c r="H26" s="74">
        <v>1</v>
      </c>
      <c r="I26" s="74">
        <v>1</v>
      </c>
      <c r="J26" s="74">
        <v>2</v>
      </c>
      <c r="K26" s="74">
        <v>1</v>
      </c>
      <c r="L26" s="74">
        <v>1</v>
      </c>
      <c r="M26" s="74">
        <v>2</v>
      </c>
      <c r="N26" s="74">
        <v>0</v>
      </c>
      <c r="O26" s="74" t="s">
        <v>0</v>
      </c>
      <c r="P26" s="74">
        <v>1</v>
      </c>
      <c r="Q26" s="74">
        <v>1</v>
      </c>
      <c r="R26" s="74" t="s">
        <v>0</v>
      </c>
      <c r="S26" s="74">
        <v>1</v>
      </c>
      <c r="T26" s="74" t="s">
        <v>0</v>
      </c>
      <c r="U26" s="74">
        <v>15</v>
      </c>
      <c r="V26" s="74">
        <v>5</v>
      </c>
      <c r="W26" s="6">
        <f t="shared" si="1"/>
        <v>75</v>
      </c>
    </row>
    <row r="27" spans="1:23" x14ac:dyDescent="0.3">
      <c r="A27" s="1">
        <v>22</v>
      </c>
      <c r="B27" s="74" t="s">
        <v>94</v>
      </c>
      <c r="C27" s="2">
        <v>2</v>
      </c>
      <c r="D27" s="74" t="s">
        <v>71</v>
      </c>
      <c r="E27" s="74">
        <v>1</v>
      </c>
      <c r="F27" s="74">
        <v>1</v>
      </c>
      <c r="G27" s="74">
        <v>1</v>
      </c>
      <c r="H27" s="74">
        <v>0</v>
      </c>
      <c r="I27" s="74">
        <v>1</v>
      </c>
      <c r="J27" s="74">
        <v>0</v>
      </c>
      <c r="K27" s="74" t="s">
        <v>0</v>
      </c>
      <c r="L27" s="74">
        <v>1</v>
      </c>
      <c r="M27" s="74">
        <v>2</v>
      </c>
      <c r="N27" s="74">
        <v>2</v>
      </c>
      <c r="O27" s="74">
        <v>1</v>
      </c>
      <c r="P27" s="74" t="s">
        <v>0</v>
      </c>
      <c r="Q27" s="74">
        <v>1</v>
      </c>
      <c r="R27" s="74">
        <v>1</v>
      </c>
      <c r="S27" s="74" t="s">
        <v>0</v>
      </c>
      <c r="T27" s="74" t="s">
        <v>0</v>
      </c>
      <c r="U27" s="74">
        <v>13</v>
      </c>
      <c r="V27" s="74">
        <v>4</v>
      </c>
      <c r="W27" s="6">
        <f t="shared" si="1"/>
        <v>65</v>
      </c>
    </row>
    <row r="28" spans="1:23" x14ac:dyDescent="0.3">
      <c r="A28" s="1">
        <v>23</v>
      </c>
      <c r="B28" s="74" t="s">
        <v>95</v>
      </c>
      <c r="C28" s="2">
        <v>2</v>
      </c>
      <c r="D28" s="2" t="s">
        <v>72</v>
      </c>
      <c r="E28" s="74">
        <v>1</v>
      </c>
      <c r="F28" s="74">
        <v>1</v>
      </c>
      <c r="G28" s="74">
        <v>1</v>
      </c>
      <c r="H28" s="74">
        <v>1</v>
      </c>
      <c r="I28" s="74">
        <v>1</v>
      </c>
      <c r="J28" s="74" t="s">
        <v>0</v>
      </c>
      <c r="K28" s="74">
        <v>0</v>
      </c>
      <c r="L28" s="74">
        <v>1</v>
      </c>
      <c r="M28" s="74">
        <v>2</v>
      </c>
      <c r="N28" s="74">
        <v>2</v>
      </c>
      <c r="O28" s="74">
        <v>0</v>
      </c>
      <c r="P28" s="74" t="s">
        <v>0</v>
      </c>
      <c r="Q28" s="74">
        <v>1</v>
      </c>
      <c r="R28" s="74">
        <v>0</v>
      </c>
      <c r="S28" s="74" t="s">
        <v>0</v>
      </c>
      <c r="T28" s="74" t="s">
        <v>0</v>
      </c>
      <c r="U28" s="74">
        <v>13</v>
      </c>
      <c r="V28" s="74">
        <v>4</v>
      </c>
      <c r="W28" s="6">
        <f t="shared" si="1"/>
        <v>65</v>
      </c>
    </row>
    <row r="29" spans="1:23" x14ac:dyDescent="0.3">
      <c r="A29" s="1">
        <v>24</v>
      </c>
      <c r="B29" s="74" t="s">
        <v>96</v>
      </c>
      <c r="C29" s="2">
        <v>1</v>
      </c>
      <c r="D29" s="2" t="s">
        <v>72</v>
      </c>
      <c r="E29" s="74">
        <v>1</v>
      </c>
      <c r="F29" s="74">
        <v>1</v>
      </c>
      <c r="G29" s="74">
        <v>1</v>
      </c>
      <c r="H29" s="74">
        <v>1</v>
      </c>
      <c r="I29" s="74">
        <v>1</v>
      </c>
      <c r="J29" s="74">
        <v>2</v>
      </c>
      <c r="K29" s="74">
        <v>1</v>
      </c>
      <c r="L29" s="74">
        <v>1</v>
      </c>
      <c r="M29" s="74">
        <v>2</v>
      </c>
      <c r="N29" s="74">
        <v>2</v>
      </c>
      <c r="O29" s="74" t="s">
        <v>0</v>
      </c>
      <c r="P29" s="74">
        <v>0</v>
      </c>
      <c r="Q29" s="74">
        <v>1</v>
      </c>
      <c r="R29" s="74" t="s">
        <v>0</v>
      </c>
      <c r="S29" s="74">
        <v>0</v>
      </c>
      <c r="T29" s="74">
        <v>1</v>
      </c>
      <c r="U29" s="74">
        <v>17</v>
      </c>
      <c r="V29" s="74">
        <v>5</v>
      </c>
      <c r="W29" s="6">
        <f t="shared" si="1"/>
        <v>85</v>
      </c>
    </row>
    <row r="30" spans="1:23" x14ac:dyDescent="0.3">
      <c r="A30" s="1">
        <v>25</v>
      </c>
      <c r="B30" s="74" t="s">
        <v>97</v>
      </c>
      <c r="C30" s="2">
        <v>2</v>
      </c>
      <c r="D30" s="2" t="s">
        <v>72</v>
      </c>
      <c r="E30" s="74">
        <v>1</v>
      </c>
      <c r="F30" s="74">
        <v>1</v>
      </c>
      <c r="G30" s="74">
        <v>1</v>
      </c>
      <c r="H30" s="74">
        <v>1</v>
      </c>
      <c r="I30" s="74">
        <v>1</v>
      </c>
      <c r="J30" s="74">
        <v>2</v>
      </c>
      <c r="K30" s="74">
        <v>1</v>
      </c>
      <c r="L30" s="74">
        <v>1</v>
      </c>
      <c r="M30" s="74" t="s">
        <v>0</v>
      </c>
      <c r="N30" s="74" t="s">
        <v>0</v>
      </c>
      <c r="O30" s="74" t="s">
        <v>0</v>
      </c>
      <c r="P30" s="74" t="s">
        <v>0</v>
      </c>
      <c r="Q30" s="74" t="s">
        <v>0</v>
      </c>
      <c r="R30" s="74" t="s">
        <v>0</v>
      </c>
      <c r="S30" s="74" t="s">
        <v>0</v>
      </c>
      <c r="T30" s="74" t="s">
        <v>0</v>
      </c>
      <c r="U30" s="74">
        <v>10</v>
      </c>
      <c r="V30" s="74">
        <v>3</v>
      </c>
      <c r="W30" s="6">
        <f t="shared" si="1"/>
        <v>50</v>
      </c>
    </row>
    <row r="31" spans="1:23" x14ac:dyDescent="0.3">
      <c r="A31" s="1">
        <v>26</v>
      </c>
      <c r="B31" s="74" t="s">
        <v>98</v>
      </c>
      <c r="C31" s="2">
        <v>2</v>
      </c>
      <c r="D31" s="2" t="s">
        <v>72</v>
      </c>
      <c r="E31" s="74">
        <v>1</v>
      </c>
      <c r="F31" s="74">
        <v>1</v>
      </c>
      <c r="G31" s="74">
        <v>0</v>
      </c>
      <c r="H31" s="74">
        <v>0</v>
      </c>
      <c r="I31" s="74">
        <v>1</v>
      </c>
      <c r="J31" s="74">
        <v>2</v>
      </c>
      <c r="K31" s="74">
        <v>1</v>
      </c>
      <c r="L31" s="74">
        <v>1</v>
      </c>
      <c r="M31" s="74">
        <v>2</v>
      </c>
      <c r="N31" s="74">
        <v>0</v>
      </c>
      <c r="O31" s="74" t="s">
        <v>0</v>
      </c>
      <c r="P31" s="74" t="s">
        <v>0</v>
      </c>
      <c r="Q31" s="74">
        <v>1</v>
      </c>
      <c r="R31" s="74" t="s">
        <v>0</v>
      </c>
      <c r="S31" s="74" t="s">
        <v>0</v>
      </c>
      <c r="T31" s="74">
        <v>0</v>
      </c>
      <c r="U31" s="74">
        <v>12</v>
      </c>
      <c r="V31" s="74">
        <v>4</v>
      </c>
      <c r="W31" s="6">
        <f t="shared" si="1"/>
        <v>60</v>
      </c>
    </row>
    <row r="32" spans="1:23" x14ac:dyDescent="0.3">
      <c r="A32" s="1">
        <v>27</v>
      </c>
      <c r="B32" s="74" t="s">
        <v>99</v>
      </c>
      <c r="C32" s="2">
        <v>2</v>
      </c>
      <c r="D32" s="2" t="s">
        <v>72</v>
      </c>
      <c r="E32" s="74">
        <v>1</v>
      </c>
      <c r="F32" s="74">
        <v>1</v>
      </c>
      <c r="G32" s="74">
        <v>1</v>
      </c>
      <c r="H32" s="74">
        <v>1</v>
      </c>
      <c r="I32" s="74">
        <v>0</v>
      </c>
      <c r="J32" s="74">
        <v>0</v>
      </c>
      <c r="K32" s="74">
        <v>1</v>
      </c>
      <c r="L32" s="74">
        <v>1</v>
      </c>
      <c r="M32" s="74">
        <v>0</v>
      </c>
      <c r="N32" s="74" t="s">
        <v>0</v>
      </c>
      <c r="O32" s="74">
        <v>0</v>
      </c>
      <c r="P32" s="74" t="s">
        <v>0</v>
      </c>
      <c r="Q32" s="74">
        <v>1</v>
      </c>
      <c r="R32" s="74">
        <v>0</v>
      </c>
      <c r="S32" s="74" t="s">
        <v>0</v>
      </c>
      <c r="T32" s="74" t="s">
        <v>0</v>
      </c>
      <c r="U32" s="74">
        <v>9</v>
      </c>
      <c r="V32" s="74">
        <v>3</v>
      </c>
      <c r="W32" s="6">
        <f t="shared" si="1"/>
        <v>45</v>
      </c>
    </row>
    <row r="33" spans="1:23" x14ac:dyDescent="0.3">
      <c r="A33" s="1">
        <v>28</v>
      </c>
      <c r="B33" s="74" t="s">
        <v>100</v>
      </c>
      <c r="C33" s="2">
        <v>1</v>
      </c>
      <c r="D33" s="2" t="s">
        <v>72</v>
      </c>
      <c r="E33" s="74">
        <v>1</v>
      </c>
      <c r="F33" s="74">
        <v>1</v>
      </c>
      <c r="G33" s="74">
        <v>1</v>
      </c>
      <c r="H33" s="74">
        <v>1</v>
      </c>
      <c r="I33" s="74">
        <v>1</v>
      </c>
      <c r="J33" s="74">
        <v>2</v>
      </c>
      <c r="K33" s="74">
        <v>1</v>
      </c>
      <c r="L33" s="74">
        <v>1</v>
      </c>
      <c r="M33" s="74">
        <v>2</v>
      </c>
      <c r="N33" s="74">
        <v>0</v>
      </c>
      <c r="O33" s="74">
        <v>1</v>
      </c>
      <c r="P33" s="74">
        <v>0</v>
      </c>
      <c r="Q33" s="74">
        <v>1</v>
      </c>
      <c r="R33" s="74">
        <v>1</v>
      </c>
      <c r="S33" s="74">
        <v>0</v>
      </c>
      <c r="T33" s="74">
        <v>0</v>
      </c>
      <c r="U33" s="74">
        <v>15</v>
      </c>
      <c r="V33" s="74">
        <v>5</v>
      </c>
      <c r="W33" s="6">
        <f t="shared" si="1"/>
        <v>75</v>
      </c>
    </row>
    <row r="34" spans="1:23" x14ac:dyDescent="0.3">
      <c r="A34" s="1">
        <v>29</v>
      </c>
      <c r="B34" s="74" t="s">
        <v>101</v>
      </c>
      <c r="C34" s="2">
        <v>2</v>
      </c>
      <c r="D34" s="2" t="s">
        <v>72</v>
      </c>
      <c r="E34" s="74">
        <v>1</v>
      </c>
      <c r="F34" s="74">
        <v>0</v>
      </c>
      <c r="G34" s="74">
        <v>1</v>
      </c>
      <c r="H34" s="74">
        <v>0</v>
      </c>
      <c r="I34" s="74">
        <v>1</v>
      </c>
      <c r="J34" s="74">
        <v>0</v>
      </c>
      <c r="K34" s="74">
        <v>1</v>
      </c>
      <c r="L34" s="74">
        <v>1</v>
      </c>
      <c r="M34" s="74">
        <v>0</v>
      </c>
      <c r="N34" s="74">
        <v>2</v>
      </c>
      <c r="O34" s="74">
        <v>1</v>
      </c>
      <c r="P34" s="74">
        <v>0</v>
      </c>
      <c r="Q34" s="74">
        <v>0</v>
      </c>
      <c r="R34" s="74">
        <v>1</v>
      </c>
      <c r="S34" s="74">
        <v>0</v>
      </c>
      <c r="T34" s="74" t="s">
        <v>0</v>
      </c>
      <c r="U34" s="74">
        <v>8</v>
      </c>
      <c r="V34" s="74">
        <v>3</v>
      </c>
      <c r="W34" s="6">
        <f t="shared" si="1"/>
        <v>40</v>
      </c>
    </row>
    <row r="35" spans="1:23" x14ac:dyDescent="0.3">
      <c r="A35" s="1">
        <v>30</v>
      </c>
      <c r="B35" s="74" t="s">
        <v>102</v>
      </c>
      <c r="C35" s="2">
        <v>1</v>
      </c>
      <c r="D35" s="2" t="s">
        <v>72</v>
      </c>
      <c r="E35" s="74">
        <v>1</v>
      </c>
      <c r="F35" s="74">
        <v>1</v>
      </c>
      <c r="G35" s="74">
        <v>1</v>
      </c>
      <c r="H35" s="74">
        <v>1</v>
      </c>
      <c r="I35" s="74">
        <v>1</v>
      </c>
      <c r="J35" s="74">
        <v>2</v>
      </c>
      <c r="K35" s="74">
        <v>1</v>
      </c>
      <c r="L35" s="74">
        <v>1</v>
      </c>
      <c r="M35" s="74">
        <v>2</v>
      </c>
      <c r="N35" s="74">
        <v>0</v>
      </c>
      <c r="O35" s="74">
        <v>1</v>
      </c>
      <c r="P35" s="74">
        <v>0</v>
      </c>
      <c r="Q35" s="74">
        <v>1</v>
      </c>
      <c r="R35" s="74">
        <v>1</v>
      </c>
      <c r="S35" s="74">
        <v>0</v>
      </c>
      <c r="T35" s="74">
        <v>0</v>
      </c>
      <c r="U35" s="74">
        <v>15</v>
      </c>
      <c r="V35" s="74">
        <v>5</v>
      </c>
      <c r="W35" s="6">
        <f t="shared" si="1"/>
        <v>75</v>
      </c>
    </row>
    <row r="36" spans="1:23" x14ac:dyDescent="0.3">
      <c r="A36" s="1">
        <v>31</v>
      </c>
      <c r="B36" s="74" t="s">
        <v>103</v>
      </c>
      <c r="C36" s="2">
        <v>2</v>
      </c>
      <c r="D36" s="2" t="s">
        <v>72</v>
      </c>
      <c r="E36" s="74">
        <v>1</v>
      </c>
      <c r="F36" s="74">
        <v>1</v>
      </c>
      <c r="G36" s="74">
        <v>1</v>
      </c>
      <c r="H36" s="74">
        <v>0</v>
      </c>
      <c r="I36" s="74">
        <v>1</v>
      </c>
      <c r="J36" s="74" t="s">
        <v>0</v>
      </c>
      <c r="K36" s="74">
        <v>1</v>
      </c>
      <c r="L36" s="74">
        <v>1</v>
      </c>
      <c r="M36" s="74" t="s">
        <v>0</v>
      </c>
      <c r="N36" s="74" t="s">
        <v>0</v>
      </c>
      <c r="O36" s="74" t="s">
        <v>0</v>
      </c>
      <c r="P36" s="74" t="s">
        <v>0</v>
      </c>
      <c r="Q36" s="74">
        <v>1</v>
      </c>
      <c r="R36" s="74" t="s">
        <v>0</v>
      </c>
      <c r="S36" s="74" t="s">
        <v>0</v>
      </c>
      <c r="T36" s="74" t="s">
        <v>0</v>
      </c>
      <c r="U36" s="74">
        <v>8</v>
      </c>
      <c r="V36" s="74">
        <v>3</v>
      </c>
      <c r="W36" s="6">
        <f t="shared" si="1"/>
        <v>40</v>
      </c>
    </row>
    <row r="37" spans="1:23" x14ac:dyDescent="0.3">
      <c r="A37" s="1">
        <v>32</v>
      </c>
      <c r="B37" s="74" t="s">
        <v>104</v>
      </c>
      <c r="C37" s="2">
        <v>2</v>
      </c>
      <c r="D37" s="2" t="s">
        <v>72</v>
      </c>
      <c r="E37" s="74">
        <v>1</v>
      </c>
      <c r="F37" s="74">
        <v>1</v>
      </c>
      <c r="G37" s="74">
        <v>1</v>
      </c>
      <c r="H37" s="74">
        <v>0</v>
      </c>
      <c r="I37" s="74">
        <v>1</v>
      </c>
      <c r="J37" s="74">
        <v>2</v>
      </c>
      <c r="K37" s="74">
        <v>1</v>
      </c>
      <c r="L37" s="74">
        <v>1</v>
      </c>
      <c r="M37" s="74">
        <v>2</v>
      </c>
      <c r="N37" s="74">
        <v>2</v>
      </c>
      <c r="O37" s="74" t="s">
        <v>0</v>
      </c>
      <c r="P37" s="74" t="s">
        <v>0</v>
      </c>
      <c r="Q37" s="74">
        <v>0</v>
      </c>
      <c r="R37" s="74" t="s">
        <v>0</v>
      </c>
      <c r="S37" s="74" t="s">
        <v>0</v>
      </c>
      <c r="T37" s="74" t="s">
        <v>0</v>
      </c>
      <c r="U37" s="74">
        <v>14</v>
      </c>
      <c r="V37" s="74">
        <v>4</v>
      </c>
      <c r="W37" s="6">
        <f t="shared" si="1"/>
        <v>70</v>
      </c>
    </row>
    <row r="38" spans="1:23" x14ac:dyDescent="0.3">
      <c r="A38" s="1">
        <v>33</v>
      </c>
      <c r="B38" s="74" t="s">
        <v>105</v>
      </c>
      <c r="C38" s="2">
        <v>1</v>
      </c>
      <c r="D38" s="2" t="s">
        <v>72</v>
      </c>
      <c r="E38" s="74">
        <v>1</v>
      </c>
      <c r="F38" s="74">
        <v>1</v>
      </c>
      <c r="G38" s="74">
        <v>0</v>
      </c>
      <c r="H38" s="74">
        <v>1</v>
      </c>
      <c r="I38" s="74">
        <v>1</v>
      </c>
      <c r="J38" s="74">
        <v>0</v>
      </c>
      <c r="K38" s="74">
        <v>0</v>
      </c>
      <c r="L38" s="74">
        <v>1</v>
      </c>
      <c r="M38" s="74">
        <v>0</v>
      </c>
      <c r="N38" s="74">
        <v>0</v>
      </c>
      <c r="O38" s="74">
        <v>0</v>
      </c>
      <c r="P38" s="74">
        <v>0</v>
      </c>
      <c r="Q38" s="74">
        <v>1</v>
      </c>
      <c r="R38" s="74">
        <v>0</v>
      </c>
      <c r="S38" s="74">
        <v>0</v>
      </c>
      <c r="T38" s="74">
        <v>0</v>
      </c>
      <c r="U38" s="74">
        <v>8</v>
      </c>
      <c r="V38" s="74">
        <v>3</v>
      </c>
      <c r="W38" s="6">
        <f t="shared" si="1"/>
        <v>40</v>
      </c>
    </row>
    <row r="39" spans="1:23" x14ac:dyDescent="0.3">
      <c r="A39" s="1">
        <v>34</v>
      </c>
      <c r="B39" s="74" t="s">
        <v>106</v>
      </c>
      <c r="C39" s="2">
        <v>1</v>
      </c>
      <c r="D39" s="2" t="s">
        <v>72</v>
      </c>
      <c r="E39" s="74">
        <v>1</v>
      </c>
      <c r="F39" s="74">
        <v>1</v>
      </c>
      <c r="G39" s="74">
        <v>1</v>
      </c>
      <c r="H39" s="74">
        <v>1</v>
      </c>
      <c r="I39" s="74">
        <v>1</v>
      </c>
      <c r="J39" s="74">
        <v>2</v>
      </c>
      <c r="K39" s="74">
        <v>1</v>
      </c>
      <c r="L39" s="74" t="s">
        <v>0</v>
      </c>
      <c r="M39" s="74">
        <v>2</v>
      </c>
      <c r="N39" s="74">
        <v>0</v>
      </c>
      <c r="O39" s="74" t="s">
        <v>0</v>
      </c>
      <c r="P39" s="74" t="s">
        <v>0</v>
      </c>
      <c r="Q39" s="74" t="s">
        <v>0</v>
      </c>
      <c r="R39" s="74" t="s">
        <v>0</v>
      </c>
      <c r="S39" s="74" t="s">
        <v>0</v>
      </c>
      <c r="T39" s="74" t="s">
        <v>0</v>
      </c>
      <c r="U39" s="74">
        <v>10</v>
      </c>
      <c r="V39" s="74">
        <v>3</v>
      </c>
      <c r="W39" s="6">
        <f t="shared" si="1"/>
        <v>50</v>
      </c>
    </row>
    <row r="40" spans="1:23" x14ac:dyDescent="0.3">
      <c r="A40" s="1">
        <v>35</v>
      </c>
      <c r="B40" s="74" t="s">
        <v>107</v>
      </c>
      <c r="C40" s="2">
        <v>2</v>
      </c>
      <c r="D40" s="2" t="s">
        <v>72</v>
      </c>
      <c r="E40" s="74">
        <v>1</v>
      </c>
      <c r="F40" s="74">
        <v>0</v>
      </c>
      <c r="G40" s="74">
        <v>1</v>
      </c>
      <c r="H40" s="74">
        <v>1</v>
      </c>
      <c r="I40" s="74">
        <v>1</v>
      </c>
      <c r="J40" s="74" t="s">
        <v>0</v>
      </c>
      <c r="K40" s="74">
        <v>0</v>
      </c>
      <c r="L40" s="74">
        <v>1</v>
      </c>
      <c r="M40" s="74">
        <v>0</v>
      </c>
      <c r="N40" s="74" t="s">
        <v>0</v>
      </c>
      <c r="O40" s="74" t="s">
        <v>0</v>
      </c>
      <c r="P40" s="74" t="s">
        <v>0</v>
      </c>
      <c r="Q40" s="74" t="s">
        <v>0</v>
      </c>
      <c r="R40" s="74" t="s">
        <v>0</v>
      </c>
      <c r="S40" s="74" t="s">
        <v>0</v>
      </c>
      <c r="T40" s="74" t="s">
        <v>0</v>
      </c>
      <c r="U40" s="74">
        <v>7</v>
      </c>
      <c r="V40" s="74">
        <v>3</v>
      </c>
      <c r="W40" s="6">
        <f t="shared" si="1"/>
        <v>35</v>
      </c>
    </row>
    <row r="41" spans="1:23" x14ac:dyDescent="0.3">
      <c r="A41" s="1">
        <v>36</v>
      </c>
      <c r="B41" s="74" t="s">
        <v>108</v>
      </c>
      <c r="C41" s="2">
        <v>1</v>
      </c>
      <c r="D41" s="2" t="s">
        <v>72</v>
      </c>
      <c r="E41" s="74">
        <v>1</v>
      </c>
      <c r="F41" s="74">
        <v>1</v>
      </c>
      <c r="G41" s="74" t="s">
        <v>0</v>
      </c>
      <c r="H41" s="74">
        <v>1</v>
      </c>
      <c r="I41" s="74">
        <v>1</v>
      </c>
      <c r="J41" s="74">
        <v>0</v>
      </c>
      <c r="K41" s="74">
        <v>1</v>
      </c>
      <c r="L41" s="74">
        <v>1</v>
      </c>
      <c r="M41" s="74">
        <v>0</v>
      </c>
      <c r="N41" s="74" t="s">
        <v>0</v>
      </c>
      <c r="O41" s="74" t="s">
        <v>0</v>
      </c>
      <c r="P41" s="74">
        <v>0</v>
      </c>
      <c r="Q41" s="74">
        <v>1</v>
      </c>
      <c r="R41" s="74" t="s">
        <v>0</v>
      </c>
      <c r="S41" s="74">
        <v>0</v>
      </c>
      <c r="T41" s="74" t="s">
        <v>0</v>
      </c>
      <c r="U41" s="74">
        <v>9</v>
      </c>
      <c r="V41" s="74">
        <v>3</v>
      </c>
      <c r="W41" s="6">
        <f t="shared" si="1"/>
        <v>45</v>
      </c>
    </row>
    <row r="42" spans="1:23" x14ac:dyDescent="0.3">
      <c r="A42" s="1">
        <v>37</v>
      </c>
      <c r="B42" s="74" t="s">
        <v>109</v>
      </c>
      <c r="C42" s="2">
        <v>2</v>
      </c>
      <c r="D42" s="2" t="s">
        <v>72</v>
      </c>
      <c r="E42" s="74">
        <v>1</v>
      </c>
      <c r="F42" s="74">
        <v>1</v>
      </c>
      <c r="G42" s="74">
        <v>1</v>
      </c>
      <c r="H42" s="74">
        <v>0</v>
      </c>
      <c r="I42" s="74">
        <v>1</v>
      </c>
      <c r="J42" s="74" t="s">
        <v>0</v>
      </c>
      <c r="K42" s="74">
        <v>1</v>
      </c>
      <c r="L42" s="74">
        <v>1</v>
      </c>
      <c r="M42" s="74">
        <v>2</v>
      </c>
      <c r="N42" s="74">
        <v>2</v>
      </c>
      <c r="O42" s="74">
        <v>1</v>
      </c>
      <c r="P42" s="74" t="s">
        <v>0</v>
      </c>
      <c r="Q42" s="74">
        <v>1</v>
      </c>
      <c r="R42" s="74">
        <v>1</v>
      </c>
      <c r="S42" s="74" t="s">
        <v>0</v>
      </c>
      <c r="T42" s="74" t="s">
        <v>0</v>
      </c>
      <c r="U42" s="74">
        <v>14</v>
      </c>
      <c r="V42" s="74">
        <v>4</v>
      </c>
      <c r="W42" s="6">
        <f t="shared" si="1"/>
        <v>70</v>
      </c>
    </row>
    <row r="43" spans="1:23" x14ac:dyDescent="0.3">
      <c r="A43" s="1">
        <v>38</v>
      </c>
      <c r="B43" s="74" t="s">
        <v>110</v>
      </c>
      <c r="C43" s="2">
        <v>1</v>
      </c>
      <c r="D43" s="2" t="s">
        <v>72</v>
      </c>
      <c r="E43" s="74">
        <v>1</v>
      </c>
      <c r="F43" s="74">
        <v>1</v>
      </c>
      <c r="G43" s="74">
        <v>1</v>
      </c>
      <c r="H43" s="74">
        <v>1</v>
      </c>
      <c r="I43" s="74">
        <v>1</v>
      </c>
      <c r="J43" s="74">
        <v>2</v>
      </c>
      <c r="K43" s="74">
        <v>0</v>
      </c>
      <c r="L43" s="74">
        <v>1</v>
      </c>
      <c r="M43" s="74">
        <v>2</v>
      </c>
      <c r="N43" s="74">
        <v>0</v>
      </c>
      <c r="O43" s="74" t="s">
        <v>0</v>
      </c>
      <c r="P43" s="74">
        <v>0</v>
      </c>
      <c r="Q43" s="74">
        <v>0</v>
      </c>
      <c r="R43" s="74" t="s">
        <v>0</v>
      </c>
      <c r="S43" s="74">
        <v>0</v>
      </c>
      <c r="T43" s="74">
        <v>0</v>
      </c>
      <c r="U43" s="74">
        <v>12</v>
      </c>
      <c r="V43" s="74">
        <v>4</v>
      </c>
      <c r="W43" s="6">
        <f t="shared" si="1"/>
        <v>60</v>
      </c>
    </row>
    <row r="44" spans="1:23" x14ac:dyDescent="0.3">
      <c r="A44" s="1">
        <v>39</v>
      </c>
      <c r="B44" s="74" t="s">
        <v>111</v>
      </c>
      <c r="C44" s="2">
        <v>1</v>
      </c>
      <c r="D44" s="2" t="s">
        <v>72</v>
      </c>
      <c r="E44" s="74">
        <v>1</v>
      </c>
      <c r="F44" s="74">
        <v>1</v>
      </c>
      <c r="G44" s="74">
        <v>1</v>
      </c>
      <c r="H44" s="74">
        <v>1</v>
      </c>
      <c r="I44" s="74">
        <v>1</v>
      </c>
      <c r="J44" s="74">
        <v>2</v>
      </c>
      <c r="K44" s="74">
        <v>1</v>
      </c>
      <c r="L44" s="74">
        <v>0</v>
      </c>
      <c r="M44" s="74">
        <v>0</v>
      </c>
      <c r="N44" s="74">
        <v>0</v>
      </c>
      <c r="O44" s="74" t="s">
        <v>0</v>
      </c>
      <c r="P44" s="74">
        <v>0</v>
      </c>
      <c r="Q44" s="74">
        <v>0</v>
      </c>
      <c r="R44" s="74" t="s">
        <v>0</v>
      </c>
      <c r="S44" s="74">
        <v>0</v>
      </c>
      <c r="T44" s="74">
        <v>0</v>
      </c>
      <c r="U44" s="74">
        <v>10</v>
      </c>
      <c r="V44" s="74">
        <v>3</v>
      </c>
      <c r="W44" s="6">
        <f t="shared" si="1"/>
        <v>50</v>
      </c>
    </row>
    <row r="45" spans="1:23" x14ac:dyDescent="0.3">
      <c r="A45" s="1">
        <v>40</v>
      </c>
      <c r="B45" s="74" t="s">
        <v>112</v>
      </c>
      <c r="C45" s="2">
        <v>1</v>
      </c>
      <c r="D45" s="2" t="s">
        <v>72</v>
      </c>
      <c r="E45" s="74">
        <v>1</v>
      </c>
      <c r="F45" s="74">
        <v>1</v>
      </c>
      <c r="G45" s="74">
        <v>1</v>
      </c>
      <c r="H45" s="74">
        <v>1</v>
      </c>
      <c r="I45" s="74">
        <v>1</v>
      </c>
      <c r="J45" s="74">
        <v>0</v>
      </c>
      <c r="K45" s="74">
        <v>1</v>
      </c>
      <c r="L45" s="74">
        <v>1</v>
      </c>
      <c r="M45" s="74">
        <v>1</v>
      </c>
      <c r="N45" s="74">
        <v>0</v>
      </c>
      <c r="O45" s="74" t="s">
        <v>0</v>
      </c>
      <c r="P45" s="74">
        <v>0</v>
      </c>
      <c r="Q45" s="74">
        <v>0</v>
      </c>
      <c r="R45" s="74" t="s">
        <v>0</v>
      </c>
      <c r="S45" s="74">
        <v>0</v>
      </c>
      <c r="T45" s="74">
        <v>0</v>
      </c>
      <c r="U45" s="74">
        <v>10</v>
      </c>
      <c r="V45" s="74">
        <v>3</v>
      </c>
      <c r="W45" s="6">
        <f t="shared" si="1"/>
        <v>50</v>
      </c>
    </row>
    <row r="46" spans="1:23" x14ac:dyDescent="0.3">
      <c r="A46" s="1">
        <v>41</v>
      </c>
      <c r="B46" s="74" t="s">
        <v>113</v>
      </c>
      <c r="C46" s="2">
        <v>2</v>
      </c>
      <c r="D46" s="2" t="s">
        <v>72</v>
      </c>
      <c r="E46" s="74">
        <v>1</v>
      </c>
      <c r="F46" s="74">
        <v>1</v>
      </c>
      <c r="G46" s="74">
        <v>1</v>
      </c>
      <c r="H46" s="74">
        <v>0</v>
      </c>
      <c r="I46" s="74">
        <v>1</v>
      </c>
      <c r="J46" s="74">
        <v>0</v>
      </c>
      <c r="K46" s="74">
        <v>1</v>
      </c>
      <c r="L46" s="74">
        <v>0</v>
      </c>
      <c r="M46" s="74" t="s">
        <v>0</v>
      </c>
      <c r="N46" s="74">
        <v>0</v>
      </c>
      <c r="O46" s="74">
        <v>1</v>
      </c>
      <c r="P46" s="74" t="s">
        <v>0</v>
      </c>
      <c r="Q46" s="74">
        <v>0</v>
      </c>
      <c r="R46" s="74">
        <v>1</v>
      </c>
      <c r="S46" s="74" t="s">
        <v>0</v>
      </c>
      <c r="T46" s="74" t="s">
        <v>0</v>
      </c>
      <c r="U46" s="74">
        <v>7</v>
      </c>
      <c r="V46" s="74">
        <v>3</v>
      </c>
      <c r="W46" s="6">
        <f t="shared" si="1"/>
        <v>35</v>
      </c>
    </row>
    <row r="47" spans="1:23" x14ac:dyDescent="0.3">
      <c r="A47" s="1">
        <v>42</v>
      </c>
      <c r="B47" s="74" t="s">
        <v>114</v>
      </c>
      <c r="C47" s="2">
        <v>1</v>
      </c>
      <c r="D47" s="2" t="s">
        <v>72</v>
      </c>
      <c r="E47" s="74">
        <v>1</v>
      </c>
      <c r="F47" s="74">
        <v>1</v>
      </c>
      <c r="G47" s="74">
        <v>0</v>
      </c>
      <c r="H47" s="74" t="s">
        <v>0</v>
      </c>
      <c r="I47" s="74">
        <v>1</v>
      </c>
      <c r="J47" s="74">
        <v>2</v>
      </c>
      <c r="K47" s="74" t="s">
        <v>0</v>
      </c>
      <c r="L47" s="74" t="s">
        <v>0</v>
      </c>
      <c r="M47" s="74">
        <v>2</v>
      </c>
      <c r="N47" s="74" t="s">
        <v>0</v>
      </c>
      <c r="O47" s="74" t="s">
        <v>0</v>
      </c>
      <c r="P47" s="74">
        <v>0</v>
      </c>
      <c r="Q47" s="74" t="s">
        <v>0</v>
      </c>
      <c r="R47" s="74" t="s">
        <v>0</v>
      </c>
      <c r="S47" s="74">
        <v>0</v>
      </c>
      <c r="T47" s="74" t="s">
        <v>0</v>
      </c>
      <c r="U47" s="74">
        <v>8</v>
      </c>
      <c r="V47" s="74">
        <v>3</v>
      </c>
      <c r="W47" s="6">
        <f t="shared" si="1"/>
        <v>40</v>
      </c>
    </row>
    <row r="48" spans="1:23" x14ac:dyDescent="0.3">
      <c r="A48" s="1">
        <v>43</v>
      </c>
      <c r="B48" s="1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9"/>
      <c r="V48" s="2"/>
      <c r="W48" s="6">
        <f t="shared" si="1"/>
        <v>0</v>
      </c>
    </row>
    <row r="49" spans="1:23" x14ac:dyDescent="0.3">
      <c r="A49" s="1"/>
      <c r="B49" s="1"/>
      <c r="C49" s="2"/>
      <c r="D49" s="2"/>
      <c r="E49" s="7">
        <f t="shared" ref="E49:T49" si="2">AVERAGE(E6:E48)/E1*100</f>
        <v>92.857142857142861</v>
      </c>
      <c r="F49" s="7">
        <f t="shared" si="2"/>
        <v>83.333333333333343</v>
      </c>
      <c r="G49" s="7">
        <f t="shared" si="2"/>
        <v>85.365853658536579</v>
      </c>
      <c r="H49" s="7">
        <f t="shared" si="2"/>
        <v>70.731707317073173</v>
      </c>
      <c r="I49" s="7">
        <f t="shared" si="2"/>
        <v>85.714285714285708</v>
      </c>
      <c r="J49" s="7">
        <f t="shared" si="2"/>
        <v>50</v>
      </c>
      <c r="K49" s="7">
        <f t="shared" si="2"/>
        <v>66.666666666666657</v>
      </c>
      <c r="L49" s="7">
        <f t="shared" si="2"/>
        <v>90</v>
      </c>
      <c r="M49" s="7">
        <f t="shared" si="2"/>
        <v>44.871794871794876</v>
      </c>
      <c r="N49" s="7">
        <f t="shared" si="2"/>
        <v>37.037037037037038</v>
      </c>
      <c r="O49" s="7">
        <f t="shared" si="2"/>
        <v>52.173913043478258</v>
      </c>
      <c r="P49" s="7">
        <f t="shared" si="2"/>
        <v>32</v>
      </c>
      <c r="Q49" s="7">
        <f t="shared" si="2"/>
        <v>70.270270270270274</v>
      </c>
      <c r="R49" s="7">
        <f t="shared" si="2"/>
        <v>52.173913043478258</v>
      </c>
      <c r="S49" s="7">
        <f t="shared" si="2"/>
        <v>32</v>
      </c>
      <c r="T49" s="7">
        <f t="shared" si="2"/>
        <v>7.6923076923076925</v>
      </c>
      <c r="U49" s="36">
        <f>AVERAGE(U6:U48)</f>
        <v>10.452380952380953</v>
      </c>
      <c r="V49" s="36">
        <f>AVERAGE(V6:V48)</f>
        <v>3.5238095238095237</v>
      </c>
      <c r="W49" s="36">
        <f>AVERAGE(W6:W48)</f>
        <v>51.046511627906973</v>
      </c>
    </row>
    <row r="50" spans="1:23" s="28" customFormat="1" x14ac:dyDescent="0.3">
      <c r="C50" s="37"/>
      <c r="D50" s="37"/>
      <c r="U50" s="38"/>
      <c r="V50" s="37"/>
    </row>
    <row r="51" spans="1:23" x14ac:dyDescent="0.3">
      <c r="E51" s="14">
        <v>42</v>
      </c>
      <c r="U51" s="88" t="s">
        <v>10</v>
      </c>
      <c r="V51" s="89"/>
    </row>
    <row r="52" spans="1:23" x14ac:dyDescent="0.3">
      <c r="E52" s="2">
        <f t="shared" ref="E52:T52" si="3">COUNTIF(E6:E48,E1)/$E$51</f>
        <v>0.9285714285714286</v>
      </c>
      <c r="F52" s="2">
        <f t="shared" si="3"/>
        <v>0.83333333333333337</v>
      </c>
      <c r="G52" s="2">
        <f t="shared" si="3"/>
        <v>0.83333333333333337</v>
      </c>
      <c r="H52" s="2">
        <f t="shared" si="3"/>
        <v>0.69047619047619047</v>
      </c>
      <c r="I52" s="2">
        <f t="shared" si="3"/>
        <v>0.8571428571428571</v>
      </c>
      <c r="J52" s="2">
        <f t="shared" si="3"/>
        <v>0.40476190476190477</v>
      </c>
      <c r="K52" s="2">
        <f t="shared" si="3"/>
        <v>0.61904761904761907</v>
      </c>
      <c r="L52" s="2">
        <f t="shared" si="3"/>
        <v>0.8571428571428571</v>
      </c>
      <c r="M52" s="2">
        <f t="shared" si="3"/>
        <v>0.40476190476190477</v>
      </c>
      <c r="N52" s="2">
        <f t="shared" si="3"/>
        <v>0.23809523809523808</v>
      </c>
      <c r="O52" s="2">
        <f t="shared" si="3"/>
        <v>0.2857142857142857</v>
      </c>
      <c r="P52" s="2">
        <f t="shared" si="3"/>
        <v>0.19047619047619047</v>
      </c>
      <c r="Q52" s="2">
        <f t="shared" si="3"/>
        <v>0.61904761904761907</v>
      </c>
      <c r="R52" s="2">
        <f t="shared" si="3"/>
        <v>0.2857142857142857</v>
      </c>
      <c r="S52" s="2">
        <f t="shared" si="3"/>
        <v>0.19047619047619047</v>
      </c>
      <c r="T52" s="2">
        <f t="shared" si="3"/>
        <v>0</v>
      </c>
      <c r="U52" s="88" t="s">
        <v>11</v>
      </c>
      <c r="V52" s="89"/>
    </row>
    <row r="53" spans="1:23" x14ac:dyDescent="0.3">
      <c r="E53" s="2">
        <f t="shared" ref="E53:P53" si="4">$E$51-E52-E55-E54</f>
        <v>38.071428571428569</v>
      </c>
      <c r="F53" s="2">
        <f t="shared" si="4"/>
        <v>34.166666666666664</v>
      </c>
      <c r="G53" s="2">
        <f t="shared" si="4"/>
        <v>35.166666666666664</v>
      </c>
      <c r="H53" s="2">
        <f t="shared" si="4"/>
        <v>29.30952380952381</v>
      </c>
      <c r="I53" s="2">
        <f t="shared" si="4"/>
        <v>35.142857142857146</v>
      </c>
      <c r="J53" s="2">
        <f t="shared" si="4"/>
        <v>24.595238095238095</v>
      </c>
      <c r="K53" s="2">
        <f t="shared" si="4"/>
        <v>28.38095238095238</v>
      </c>
      <c r="L53" s="2">
        <f t="shared" si="4"/>
        <v>37.142857142857146</v>
      </c>
      <c r="M53" s="2">
        <f t="shared" si="4"/>
        <v>20.595238095238095</v>
      </c>
      <c r="N53" s="2">
        <f t="shared" si="4"/>
        <v>24.761904761904759</v>
      </c>
      <c r="O53" s="2">
        <f t="shared" si="4"/>
        <v>30.714285714285715</v>
      </c>
      <c r="P53" s="2">
        <f t="shared" si="4"/>
        <v>24.80952380952381</v>
      </c>
      <c r="Q53" s="2">
        <f t="shared" ref="Q53:T53" si="5">$E$51-Q52-Q55-Q54</f>
        <v>30.38095238095238</v>
      </c>
      <c r="R53" s="2">
        <f t="shared" si="5"/>
        <v>30.714285714285715</v>
      </c>
      <c r="S53" s="2">
        <f t="shared" si="5"/>
        <v>24.80952380952381</v>
      </c>
      <c r="T53" s="2">
        <f t="shared" si="5"/>
        <v>31</v>
      </c>
      <c r="U53" s="88" t="s">
        <v>12</v>
      </c>
      <c r="V53" s="89"/>
    </row>
    <row r="54" spans="1:23" x14ac:dyDescent="0.3">
      <c r="E54" s="2">
        <f t="shared" ref="E54:T54" si="6">COUNTIF(E6:E48,"=N  ")</f>
        <v>0</v>
      </c>
      <c r="F54" s="2">
        <f t="shared" si="6"/>
        <v>0</v>
      </c>
      <c r="G54" s="2">
        <f t="shared" si="6"/>
        <v>0</v>
      </c>
      <c r="H54" s="2">
        <f t="shared" si="6"/>
        <v>0</v>
      </c>
      <c r="I54" s="2">
        <f t="shared" si="6"/>
        <v>0</v>
      </c>
      <c r="J54" s="2">
        <f t="shared" si="6"/>
        <v>0</v>
      </c>
      <c r="K54" s="2">
        <f t="shared" si="6"/>
        <v>0</v>
      </c>
      <c r="L54" s="2">
        <f t="shared" si="6"/>
        <v>0</v>
      </c>
      <c r="M54" s="2">
        <f t="shared" si="6"/>
        <v>0</v>
      </c>
      <c r="N54" s="2">
        <f t="shared" si="6"/>
        <v>0</v>
      </c>
      <c r="O54" s="2">
        <f t="shared" si="6"/>
        <v>0</v>
      </c>
      <c r="P54" s="2">
        <f t="shared" si="6"/>
        <v>0</v>
      </c>
      <c r="Q54" s="2">
        <f t="shared" si="6"/>
        <v>0</v>
      </c>
      <c r="R54" s="2">
        <f t="shared" si="6"/>
        <v>0</v>
      </c>
      <c r="S54" s="2">
        <f t="shared" si="6"/>
        <v>0</v>
      </c>
      <c r="T54" s="2">
        <f t="shared" si="6"/>
        <v>0</v>
      </c>
      <c r="U54" s="88" t="s">
        <v>9</v>
      </c>
      <c r="V54" s="89"/>
    </row>
    <row r="55" spans="1:23" x14ac:dyDescent="0.3">
      <c r="E55" s="2">
        <f t="shared" ref="E55:T55" si="7">COUNTIF(E6:E48,"=0")</f>
        <v>3</v>
      </c>
      <c r="F55" s="2">
        <f t="shared" si="7"/>
        <v>7</v>
      </c>
      <c r="G55" s="2">
        <f t="shared" si="7"/>
        <v>6</v>
      </c>
      <c r="H55" s="2">
        <f t="shared" si="7"/>
        <v>12</v>
      </c>
      <c r="I55" s="2">
        <f t="shared" si="7"/>
        <v>6</v>
      </c>
      <c r="J55" s="2">
        <f t="shared" si="7"/>
        <v>17</v>
      </c>
      <c r="K55" s="2">
        <f t="shared" si="7"/>
        <v>13</v>
      </c>
      <c r="L55" s="2">
        <f t="shared" si="7"/>
        <v>4</v>
      </c>
      <c r="M55" s="2">
        <f t="shared" si="7"/>
        <v>21</v>
      </c>
      <c r="N55" s="2">
        <f t="shared" si="7"/>
        <v>17</v>
      </c>
      <c r="O55" s="2">
        <f t="shared" si="7"/>
        <v>11</v>
      </c>
      <c r="P55" s="2">
        <f t="shared" si="7"/>
        <v>17</v>
      </c>
      <c r="Q55" s="2">
        <f t="shared" si="7"/>
        <v>11</v>
      </c>
      <c r="R55" s="2">
        <f t="shared" si="7"/>
        <v>11</v>
      </c>
      <c r="S55" s="2">
        <f t="shared" si="7"/>
        <v>17</v>
      </c>
      <c r="T55" s="2">
        <f t="shared" si="7"/>
        <v>11</v>
      </c>
      <c r="U55" s="88" t="s">
        <v>8</v>
      </c>
      <c r="V55" s="89"/>
    </row>
    <row r="58" spans="1:23" x14ac:dyDescent="0.3">
      <c r="C58"/>
      <c r="D58"/>
      <c r="U58" s="32" t="s">
        <v>13</v>
      </c>
      <c r="V58" s="14">
        <f>COUNTIF(V6:V48,"=2")</f>
        <v>1</v>
      </c>
      <c r="W58" s="15">
        <f>V58/$E$51*100</f>
        <v>2.3809523809523809</v>
      </c>
    </row>
    <row r="59" spans="1:23" x14ac:dyDescent="0.3">
      <c r="C59"/>
      <c r="D59"/>
      <c r="U59" s="33" t="s">
        <v>14</v>
      </c>
      <c r="V59" s="8">
        <f>COUNTIF(V6:V48,"=3")</f>
        <v>22</v>
      </c>
      <c r="W59" s="13">
        <f>V59/$E$51*100</f>
        <v>52.380952380952387</v>
      </c>
    </row>
    <row r="60" spans="1:23" x14ac:dyDescent="0.3">
      <c r="C60"/>
      <c r="D60"/>
      <c r="U60" s="34" t="s">
        <v>15</v>
      </c>
      <c r="V60" s="11">
        <f>COUNTIF(V6:V48,"=4")</f>
        <v>15</v>
      </c>
      <c r="W60" s="12">
        <f>V60/$E$51*100</f>
        <v>35.714285714285715</v>
      </c>
    </row>
    <row r="61" spans="1:23" x14ac:dyDescent="0.3">
      <c r="C61"/>
      <c r="D61"/>
      <c r="U61" s="35" t="s">
        <v>16</v>
      </c>
      <c r="V61" s="9">
        <f>COUNTIF(V6:V48,"=5")</f>
        <v>4</v>
      </c>
      <c r="W61" s="10">
        <f>V61/$E$51*100</f>
        <v>9.5238095238095237</v>
      </c>
    </row>
    <row r="63" spans="1:23" x14ac:dyDescent="0.3">
      <c r="C63"/>
      <c r="D63"/>
      <c r="E63" s="84" t="s">
        <v>51</v>
      </c>
      <c r="F63" s="85"/>
      <c r="G63" s="85"/>
      <c r="H63" s="85"/>
      <c r="I63" s="86"/>
      <c r="J63" s="65" t="s">
        <v>50</v>
      </c>
      <c r="K63" s="65" t="s">
        <v>49</v>
      </c>
      <c r="U63" s="87"/>
      <c r="V63" s="87"/>
      <c r="W63" s="66">
        <f>COUNTIF(W6:W48,100)</f>
        <v>0</v>
      </c>
    </row>
    <row r="64" spans="1:23" x14ac:dyDescent="0.3">
      <c r="C64"/>
      <c r="D64"/>
      <c r="E64" s="90" t="s">
        <v>44</v>
      </c>
      <c r="F64" s="90"/>
      <c r="G64" s="90"/>
      <c r="H64" s="90"/>
      <c r="I64" s="90"/>
      <c r="J64" s="7">
        <f>COUNTIF(W6:W48,"&gt;=85")</f>
        <v>1</v>
      </c>
      <c r="K64" s="7">
        <f>J64/E51*100</f>
        <v>2.3809523809523809</v>
      </c>
      <c r="U64" s="79"/>
      <c r="V64" s="83"/>
      <c r="W64" s="7">
        <f>SUM(V59:V61)/$E$51*100</f>
        <v>97.61904761904762</v>
      </c>
    </row>
    <row r="65" spans="3:23" x14ac:dyDescent="0.3">
      <c r="C65"/>
      <c r="D65"/>
      <c r="E65" s="90" t="s">
        <v>45</v>
      </c>
      <c r="F65" s="90"/>
      <c r="G65" s="90"/>
      <c r="H65" s="90"/>
      <c r="I65" s="90"/>
      <c r="J65" s="7">
        <f>COUNTIF(W6:W48,"&gt;=75")-J64</f>
        <v>3</v>
      </c>
      <c r="K65" s="7">
        <f>J65/E51*100</f>
        <v>7.1428571428571423</v>
      </c>
      <c r="U65" s="79"/>
      <c r="V65" s="83"/>
      <c r="W65" s="7">
        <f>SUM(V60:V61)/$E$51*100</f>
        <v>45.238095238095241</v>
      </c>
    </row>
    <row r="66" spans="3:23" x14ac:dyDescent="0.3">
      <c r="C66"/>
      <c r="D66"/>
      <c r="E66" s="90" t="s">
        <v>46</v>
      </c>
      <c r="F66" s="90"/>
      <c r="G66" s="90"/>
      <c r="H66" s="90"/>
      <c r="I66" s="90"/>
      <c r="J66" s="7">
        <f>COUNTIF(W6:W48,"&gt;=65")-J65-J64</f>
        <v>6</v>
      </c>
      <c r="K66" s="7">
        <f>J66/E51*100</f>
        <v>14.285714285714285</v>
      </c>
      <c r="U66" s="87"/>
      <c r="V66" s="87"/>
      <c r="W66" s="7">
        <f>AVERAGE(U6:U48)</f>
        <v>10.452380952380953</v>
      </c>
    </row>
    <row r="67" spans="3:23" x14ac:dyDescent="0.3">
      <c r="C67"/>
      <c r="D67"/>
      <c r="E67" s="90" t="s">
        <v>47</v>
      </c>
      <c r="F67" s="90"/>
      <c r="G67" s="90"/>
      <c r="H67" s="90"/>
      <c r="I67" s="90"/>
      <c r="J67" s="7">
        <f>COUNTIF(W6:W48,"&gt;=50")-J66-J65-J64</f>
        <v>16</v>
      </c>
      <c r="K67" s="7">
        <f>J67/E51*100</f>
        <v>38.095238095238095</v>
      </c>
      <c r="U67" s="87"/>
      <c r="V67" s="87"/>
      <c r="W67" s="7">
        <f>AVERAGE(V6:V48)</f>
        <v>3.5238095238095237</v>
      </c>
    </row>
    <row r="68" spans="3:23" x14ac:dyDescent="0.3">
      <c r="E68" s="90" t="s">
        <v>48</v>
      </c>
      <c r="F68" s="90"/>
      <c r="G68" s="90"/>
      <c r="H68" s="90"/>
      <c r="I68" s="90"/>
      <c r="J68" s="7">
        <f>COUNTIF(W6:W48,"&lt;50")</f>
        <v>17</v>
      </c>
      <c r="K68" s="7">
        <f>J68/E51*100</f>
        <v>40.476190476190474</v>
      </c>
      <c r="U68" s="87"/>
      <c r="V68" s="87"/>
      <c r="W68" s="7">
        <f>AVERAGE(W6:W48)</f>
        <v>51.046511627906973</v>
      </c>
    </row>
  </sheetData>
  <autoFilter ref="E3:W4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25">
    <mergeCell ref="E68:I68"/>
    <mergeCell ref="E66:I66"/>
    <mergeCell ref="E67:I67"/>
    <mergeCell ref="E65:I65"/>
    <mergeCell ref="E64:I64"/>
    <mergeCell ref="U66:V66"/>
    <mergeCell ref="U67:V67"/>
    <mergeCell ref="U68:V68"/>
    <mergeCell ref="U51:V51"/>
    <mergeCell ref="U52:V52"/>
    <mergeCell ref="U53:V53"/>
    <mergeCell ref="U54:V54"/>
    <mergeCell ref="U55:V55"/>
    <mergeCell ref="U63:V63"/>
    <mergeCell ref="V3:V5"/>
    <mergeCell ref="W3:W5"/>
    <mergeCell ref="C3:C5"/>
    <mergeCell ref="U64:V64"/>
    <mergeCell ref="U65:V65"/>
    <mergeCell ref="E63:I63"/>
    <mergeCell ref="B3:B5"/>
    <mergeCell ref="A3:A5"/>
    <mergeCell ref="D3:D5"/>
    <mergeCell ref="E3:T3"/>
    <mergeCell ref="U3:U5"/>
  </mergeCells>
  <conditionalFormatting sqref="V6:V48">
    <cfRule type="cellIs" dxfId="16" priority="2" operator="equal">
      <formula>3</formula>
    </cfRule>
    <cfRule type="cellIs" dxfId="15" priority="3" operator="equal">
      <formula>4</formula>
    </cfRule>
    <cfRule type="cellIs" dxfId="14" priority="4" operator="equal">
      <formula>2</formula>
    </cfRule>
    <cfRule type="cellIs" dxfId="13" priority="5" operator="equal">
      <formula>5</formula>
    </cfRule>
  </conditionalFormatting>
  <conditionalFormatting sqref="E49:T49">
    <cfRule type="cellIs" dxfId="12" priority="1" operator="lessThan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fitToHeight="5" orientation="landscape" r:id="rId1"/>
  <ignoredErrors>
    <ignoredError sqref="E49:P49 E52:P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8"/>
  <sheetViews>
    <sheetView zoomScale="85" zoomScaleNormal="85" workbookViewId="0">
      <selection activeCell="G27" sqref="G27"/>
    </sheetView>
  </sheetViews>
  <sheetFormatPr defaultColWidth="9.109375" defaultRowHeight="13.2" x14ac:dyDescent="0.25"/>
  <cols>
    <col min="1" max="1" width="9.109375" style="42"/>
    <col min="2" max="2" width="86.44140625" style="42" customWidth="1"/>
    <col min="3" max="6" width="9.88671875" style="42" customWidth="1"/>
    <col min="7" max="16384" width="9.109375" style="42"/>
  </cols>
  <sheetData>
    <row r="1" spans="1:10" s="39" customFormat="1" x14ac:dyDescent="0.25">
      <c r="A1" s="47"/>
      <c r="B1" s="47"/>
      <c r="C1" s="47"/>
      <c r="G1" s="48"/>
      <c r="H1" s="91"/>
      <c r="I1" s="91"/>
      <c r="J1" s="91"/>
    </row>
    <row r="2" spans="1:10" s="50" customFormat="1" ht="73.2" x14ac:dyDescent="0.25">
      <c r="A2" s="40" t="s">
        <v>33</v>
      </c>
      <c r="B2" s="41" t="s">
        <v>41</v>
      </c>
      <c r="C2" s="43" t="s">
        <v>40</v>
      </c>
      <c r="D2" s="51" t="s">
        <v>37</v>
      </c>
      <c r="E2" s="49" t="s">
        <v>38</v>
      </c>
      <c r="F2" s="49" t="s">
        <v>39</v>
      </c>
      <c r="G2" s="27" t="s">
        <v>43</v>
      </c>
      <c r="H2" s="41" t="s">
        <v>71</v>
      </c>
      <c r="I2" s="41" t="s">
        <v>72</v>
      </c>
      <c r="J2" s="27" t="s">
        <v>34</v>
      </c>
    </row>
    <row r="3" spans="1:10" ht="14.4" x14ac:dyDescent="0.3">
      <c r="A3" s="41">
        <v>1</v>
      </c>
      <c r="B3" t="s">
        <v>55</v>
      </c>
      <c r="C3" s="43">
        <f>'1'!E1</f>
        <v>1</v>
      </c>
      <c r="D3" s="74">
        <v>92.86</v>
      </c>
      <c r="E3" s="74">
        <v>72.930000000000007</v>
      </c>
      <c r="F3" s="74">
        <v>65.72</v>
      </c>
      <c r="G3" s="44">
        <f>1-J3</f>
        <v>7.1428571428571397E-2</v>
      </c>
      <c r="H3" s="52">
        <f>'6А'!Y2</f>
        <v>19</v>
      </c>
      <c r="I3" s="52">
        <f>'6Б'!Y2</f>
        <v>20</v>
      </c>
      <c r="J3" s="45">
        <f>'1'!E52</f>
        <v>0.9285714285714286</v>
      </c>
    </row>
    <row r="4" spans="1:10" ht="14.4" x14ac:dyDescent="0.3">
      <c r="A4" s="41">
        <v>2</v>
      </c>
      <c r="B4" t="s">
        <v>56</v>
      </c>
      <c r="C4" s="43">
        <f>'1'!F1</f>
        <v>1</v>
      </c>
      <c r="D4" s="74">
        <v>83.33</v>
      </c>
      <c r="E4" s="74">
        <v>66.489999999999995</v>
      </c>
      <c r="F4" s="74">
        <v>59.91</v>
      </c>
      <c r="G4" s="44">
        <f t="shared" ref="G4:G14" si="0">1-J4</f>
        <v>0.16666666666666663</v>
      </c>
      <c r="H4" s="52">
        <f>'6А'!Z2</f>
        <v>17</v>
      </c>
      <c r="I4" s="52">
        <f>'6Б'!Z2</f>
        <v>18</v>
      </c>
      <c r="J4" s="45">
        <f>'1'!F52</f>
        <v>0.83333333333333337</v>
      </c>
    </row>
    <row r="5" spans="1:10" ht="14.4" x14ac:dyDescent="0.3">
      <c r="A5" s="41">
        <v>3</v>
      </c>
      <c r="B5" t="s">
        <v>57</v>
      </c>
      <c r="C5" s="43">
        <f>'1'!G1</f>
        <v>1</v>
      </c>
      <c r="D5" s="74">
        <v>83.33</v>
      </c>
      <c r="E5" s="74">
        <v>63.31</v>
      </c>
      <c r="F5" s="74">
        <v>66.33</v>
      </c>
      <c r="G5" s="44">
        <f t="shared" si="0"/>
        <v>0.16666666666666663</v>
      </c>
      <c r="H5" s="52">
        <f>'6А'!AA2</f>
        <v>19</v>
      </c>
      <c r="I5" s="52">
        <f>'6Б'!AA2</f>
        <v>16</v>
      </c>
      <c r="J5" s="45">
        <f>'1'!G52</f>
        <v>0.83333333333333337</v>
      </c>
    </row>
    <row r="6" spans="1:10" ht="14.4" x14ac:dyDescent="0.3">
      <c r="A6" s="41">
        <v>4</v>
      </c>
      <c r="B6" t="s">
        <v>58</v>
      </c>
      <c r="C6" s="43">
        <f>'1'!H1</f>
        <v>1</v>
      </c>
      <c r="D6" s="74">
        <v>69.05</v>
      </c>
      <c r="E6" s="74">
        <v>54.85</v>
      </c>
      <c r="F6" s="74">
        <v>47.73</v>
      </c>
      <c r="G6" s="44">
        <f t="shared" si="0"/>
        <v>0.30952380952380953</v>
      </c>
      <c r="H6" s="52">
        <f>'6А'!AB2</f>
        <v>16</v>
      </c>
      <c r="I6" s="52">
        <f>'6Б'!AB2</f>
        <v>13</v>
      </c>
      <c r="J6" s="45">
        <f>'1'!H52</f>
        <v>0.69047619047619047</v>
      </c>
    </row>
    <row r="7" spans="1:10" ht="14.4" x14ac:dyDescent="0.3">
      <c r="A7" s="41">
        <v>5</v>
      </c>
      <c r="B7" t="s">
        <v>59</v>
      </c>
      <c r="C7" s="46">
        <f>'1'!I1</f>
        <v>1</v>
      </c>
      <c r="D7" s="74">
        <v>85.71</v>
      </c>
      <c r="E7" s="74">
        <v>84.4</v>
      </c>
      <c r="F7" s="74">
        <v>79.08</v>
      </c>
      <c r="G7" s="44">
        <f t="shared" si="0"/>
        <v>0.1428571428571429</v>
      </c>
      <c r="H7" s="62">
        <f>'6А'!AC2</f>
        <v>17</v>
      </c>
      <c r="I7" s="52">
        <f>'6Б'!AC2</f>
        <v>19</v>
      </c>
      <c r="J7" s="63">
        <f>'1'!I52</f>
        <v>0.8571428571428571</v>
      </c>
    </row>
    <row r="8" spans="1:10" ht="14.4" x14ac:dyDescent="0.3">
      <c r="A8" s="41">
        <v>6</v>
      </c>
      <c r="B8" t="s">
        <v>60</v>
      </c>
      <c r="C8" s="46">
        <f>'1'!J1</f>
        <v>2</v>
      </c>
      <c r="D8" s="74">
        <v>40.479999999999997</v>
      </c>
      <c r="E8" s="74">
        <v>51.71</v>
      </c>
      <c r="F8" s="74">
        <v>49.21</v>
      </c>
      <c r="G8" s="44">
        <f t="shared" si="0"/>
        <v>0.59523809523809523</v>
      </c>
      <c r="H8" s="62">
        <f>'6А'!AD2</f>
        <v>7</v>
      </c>
      <c r="I8" s="62">
        <f>'6Б'!AD2</f>
        <v>10</v>
      </c>
      <c r="J8" s="63">
        <f>'1'!J52</f>
        <v>0.40476190476190477</v>
      </c>
    </row>
    <row r="9" spans="1:10" ht="14.4" x14ac:dyDescent="0.3">
      <c r="A9" s="41">
        <v>7</v>
      </c>
      <c r="B9" t="s">
        <v>61</v>
      </c>
      <c r="C9" s="46">
        <f>'1'!K1</f>
        <v>1</v>
      </c>
      <c r="D9" s="74">
        <v>73.81</v>
      </c>
      <c r="E9" s="74">
        <v>66.8</v>
      </c>
      <c r="F9" s="74">
        <v>61.61</v>
      </c>
      <c r="G9" s="44">
        <f t="shared" si="0"/>
        <v>0.38095238095238093</v>
      </c>
      <c r="H9" s="62">
        <f>'6А'!AE2</f>
        <v>11</v>
      </c>
      <c r="I9" s="62">
        <f>'6Б'!AE2</f>
        <v>15</v>
      </c>
      <c r="J9" s="63">
        <f>'1'!K52</f>
        <v>0.61904761904761907</v>
      </c>
    </row>
    <row r="10" spans="1:10" ht="14.4" x14ac:dyDescent="0.3">
      <c r="A10" s="41">
        <v>8</v>
      </c>
      <c r="B10" t="s">
        <v>62</v>
      </c>
      <c r="C10" s="46">
        <f>'1'!L1</f>
        <v>1</v>
      </c>
      <c r="D10" s="74">
        <v>61.9</v>
      </c>
      <c r="E10" s="74">
        <v>26.96</v>
      </c>
      <c r="F10" s="74">
        <v>28.68</v>
      </c>
      <c r="G10" s="44">
        <f t="shared" si="0"/>
        <v>0.1428571428571429</v>
      </c>
      <c r="H10" s="62">
        <f>'6А'!AF2</f>
        <v>20</v>
      </c>
      <c r="I10" s="62">
        <f>'6Б'!AF2</f>
        <v>16</v>
      </c>
      <c r="J10" s="63">
        <f>'1'!L52</f>
        <v>0.8571428571428571</v>
      </c>
    </row>
    <row r="11" spans="1:10" ht="14.4" x14ac:dyDescent="0.3">
      <c r="A11" s="41">
        <v>9</v>
      </c>
      <c r="B11" t="s">
        <v>63</v>
      </c>
      <c r="C11" s="46">
        <f>'1'!M1</f>
        <v>2</v>
      </c>
      <c r="D11" s="74">
        <v>41.67</v>
      </c>
      <c r="E11" s="74">
        <v>56.36</v>
      </c>
      <c r="F11" s="74">
        <v>52.02</v>
      </c>
      <c r="G11" s="44">
        <f t="shared" si="0"/>
        <v>0.59523809523809523</v>
      </c>
      <c r="H11" s="62">
        <f>'6А'!AG2</f>
        <v>7</v>
      </c>
      <c r="I11" s="62">
        <f>'6Б'!AG2</f>
        <v>10</v>
      </c>
      <c r="J11" s="63">
        <f>'1'!M52</f>
        <v>0.40476190476190477</v>
      </c>
    </row>
    <row r="12" spans="1:10" ht="14.4" x14ac:dyDescent="0.3">
      <c r="A12" s="41">
        <v>10</v>
      </c>
      <c r="B12" t="s">
        <v>64</v>
      </c>
      <c r="C12" s="46">
        <f>'1'!N1</f>
        <v>2</v>
      </c>
      <c r="D12" s="74">
        <v>23.81</v>
      </c>
      <c r="E12" s="74">
        <v>45.79</v>
      </c>
      <c r="F12" s="74">
        <v>42.19</v>
      </c>
      <c r="G12" s="44">
        <f t="shared" si="0"/>
        <v>0.76190476190476186</v>
      </c>
      <c r="H12" s="62">
        <f>'6А'!AH2</f>
        <v>5</v>
      </c>
      <c r="I12" s="62">
        <f>'6Б'!AH2</f>
        <v>5</v>
      </c>
      <c r="J12" s="63">
        <f>'1'!N52</f>
        <v>0.23809523809523808</v>
      </c>
    </row>
    <row r="13" spans="1:10" ht="14.4" x14ac:dyDescent="0.3">
      <c r="A13" s="41">
        <v>11</v>
      </c>
      <c r="B13" t="s">
        <v>65</v>
      </c>
      <c r="C13" s="46">
        <f>'1'!O1</f>
        <v>1</v>
      </c>
      <c r="D13" s="74">
        <v>85.71</v>
      </c>
      <c r="E13" s="74">
        <v>90.17</v>
      </c>
      <c r="F13" s="74">
        <v>88.04</v>
      </c>
      <c r="G13" s="44">
        <f t="shared" si="0"/>
        <v>0.7142857142857143</v>
      </c>
      <c r="H13" s="62">
        <f>'6А'!AI2</f>
        <v>7</v>
      </c>
      <c r="I13" s="62">
        <f>'6Б'!AI2</f>
        <v>5</v>
      </c>
      <c r="J13" s="63">
        <f>'1'!O52</f>
        <v>0.2857142857142857</v>
      </c>
    </row>
    <row r="14" spans="1:10" ht="14.4" x14ac:dyDescent="0.3">
      <c r="A14" s="41">
        <v>12</v>
      </c>
      <c r="B14" t="s">
        <v>66</v>
      </c>
      <c r="C14" s="46">
        <f>'1'!P1</f>
        <v>1</v>
      </c>
      <c r="D14" s="74">
        <v>83.33</v>
      </c>
      <c r="E14" s="74">
        <v>79.45</v>
      </c>
      <c r="F14" s="74">
        <v>76.540000000000006</v>
      </c>
      <c r="G14" s="44">
        <f t="shared" si="0"/>
        <v>0.80952380952380953</v>
      </c>
      <c r="H14" s="62">
        <f>'6А'!AJ2</f>
        <v>8</v>
      </c>
      <c r="I14" s="62">
        <f>'6Б'!AJ2</f>
        <v>0</v>
      </c>
      <c r="J14" s="63">
        <f>'1'!P52</f>
        <v>0.19047619047619047</v>
      </c>
    </row>
    <row r="15" spans="1:10" ht="14.4" x14ac:dyDescent="0.3">
      <c r="A15" s="41">
        <v>13</v>
      </c>
      <c r="B15" t="s">
        <v>67</v>
      </c>
      <c r="C15" s="46">
        <f>'1'!Q1</f>
        <v>1</v>
      </c>
      <c r="D15" s="74">
        <v>61.9</v>
      </c>
      <c r="E15" s="74">
        <v>67.849999999999994</v>
      </c>
      <c r="F15" s="74">
        <v>61.35</v>
      </c>
      <c r="G15" s="44">
        <f>1-J15</f>
        <v>0.38095238095238093</v>
      </c>
      <c r="H15" s="62">
        <f>'6А'!AK2</f>
        <v>16</v>
      </c>
      <c r="I15" s="62">
        <f>'6Б'!AK2</f>
        <v>10</v>
      </c>
      <c r="J15" s="63">
        <f>'1'!Q52</f>
        <v>0.61904761904761907</v>
      </c>
    </row>
    <row r="16" spans="1:10" ht="14.4" x14ac:dyDescent="0.3">
      <c r="A16" s="41">
        <v>14</v>
      </c>
      <c r="B16" t="s">
        <v>68</v>
      </c>
      <c r="C16" s="46">
        <f>'1'!R1</f>
        <v>1</v>
      </c>
      <c r="D16" s="74">
        <v>28.57</v>
      </c>
      <c r="E16" s="74">
        <v>56.46</v>
      </c>
      <c r="F16" s="74">
        <v>54.93</v>
      </c>
      <c r="G16" s="44">
        <f>1-J16</f>
        <v>0.7142857142857143</v>
      </c>
      <c r="H16" s="62">
        <f>'6А'!AL2</f>
        <v>7</v>
      </c>
      <c r="I16" s="62">
        <f>'6Б'!AL2</f>
        <v>5</v>
      </c>
      <c r="J16" s="63">
        <f>'1'!R52</f>
        <v>0.2857142857142857</v>
      </c>
    </row>
    <row r="17" spans="1:10" ht="14.4" x14ac:dyDescent="0.3">
      <c r="A17" s="41">
        <v>15</v>
      </c>
      <c r="B17" t="s">
        <v>69</v>
      </c>
      <c r="C17" s="46">
        <f>'1'!S1</f>
        <v>1</v>
      </c>
      <c r="D17" s="74">
        <v>19.05</v>
      </c>
      <c r="E17" s="74">
        <v>41.37</v>
      </c>
      <c r="F17" s="74">
        <v>34.28</v>
      </c>
      <c r="G17" s="44">
        <f t="shared" ref="G17:G18" si="1">1-J17</f>
        <v>0.80952380952380953</v>
      </c>
      <c r="H17" s="62">
        <f>'6А'!AM2</f>
        <v>8</v>
      </c>
      <c r="I17" s="62">
        <f>'6Б'!AM2</f>
        <v>0</v>
      </c>
      <c r="J17" s="63">
        <f>'1'!S52</f>
        <v>0.19047619047619047</v>
      </c>
    </row>
    <row r="18" spans="1:10" ht="14.4" x14ac:dyDescent="0.3">
      <c r="A18" s="41">
        <v>16</v>
      </c>
      <c r="B18" t="s">
        <v>70</v>
      </c>
      <c r="C18" s="46">
        <f>'1'!T1</f>
        <v>2</v>
      </c>
      <c r="D18" s="74">
        <v>2.38</v>
      </c>
      <c r="E18" s="74">
        <v>10.57</v>
      </c>
      <c r="F18" s="74">
        <v>9.81</v>
      </c>
      <c r="G18" s="44">
        <f t="shared" si="1"/>
        <v>1</v>
      </c>
      <c r="H18" s="62">
        <f>'6А'!AN2</f>
        <v>0</v>
      </c>
      <c r="I18" s="62">
        <f>'6Б'!AN2</f>
        <v>0</v>
      </c>
      <c r="J18" s="63">
        <f>'1'!T52</f>
        <v>0</v>
      </c>
    </row>
  </sheetData>
  <mergeCells count="1">
    <mergeCell ref="H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0"/>
  <sheetViews>
    <sheetView zoomScale="70" zoomScaleNormal="70" workbookViewId="0">
      <selection activeCell="D6" sqref="D6:D27"/>
    </sheetView>
  </sheetViews>
  <sheetFormatPr defaultRowHeight="14.4" x14ac:dyDescent="0.3"/>
  <cols>
    <col min="1" max="1" width="4" bestFit="1" customWidth="1"/>
    <col min="2" max="2" width="11.109375" customWidth="1"/>
    <col min="3" max="3" width="8.44140625" style="3" bestFit="1" customWidth="1"/>
    <col min="4" max="4" width="8.44140625" style="3" customWidth="1"/>
    <col min="5" max="20" width="6.6640625" customWidth="1"/>
    <col min="21" max="21" width="7.5546875" style="30" customWidth="1"/>
    <col min="22" max="22" width="8.6640625" style="3" bestFit="1" customWidth="1"/>
    <col min="25" max="49" width="7.33203125" customWidth="1"/>
  </cols>
  <sheetData>
    <row r="1" spans="1:51" x14ac:dyDescent="0.3">
      <c r="D1" s="31" t="s">
        <v>35</v>
      </c>
      <c r="E1" s="4">
        <f>'1'!E1</f>
        <v>1</v>
      </c>
      <c r="F1" s="4">
        <f>'1'!F1</f>
        <v>1</v>
      </c>
      <c r="G1" s="4">
        <f>'1'!G1</f>
        <v>1</v>
      </c>
      <c r="H1" s="4">
        <f>'1'!H1</f>
        <v>1</v>
      </c>
      <c r="I1" s="4">
        <f>'1'!I1</f>
        <v>1</v>
      </c>
      <c r="J1" s="4">
        <f>'1'!J1</f>
        <v>2</v>
      </c>
      <c r="K1" s="4">
        <f>'1'!K1</f>
        <v>1</v>
      </c>
      <c r="L1" s="4">
        <f>'1'!L1</f>
        <v>1</v>
      </c>
      <c r="M1" s="4">
        <f>'1'!M1</f>
        <v>2</v>
      </c>
      <c r="N1" s="4">
        <f>'1'!N1</f>
        <v>2</v>
      </c>
      <c r="O1" s="4">
        <f>'1'!O1</f>
        <v>1</v>
      </c>
      <c r="P1" s="4">
        <f>'1'!P1</f>
        <v>1</v>
      </c>
      <c r="Q1" s="4">
        <f>'1'!Q1</f>
        <v>1</v>
      </c>
      <c r="R1" s="4">
        <f>'1'!R1</f>
        <v>1</v>
      </c>
      <c r="S1" s="4">
        <f>'1'!S1</f>
        <v>1</v>
      </c>
      <c r="T1" s="4">
        <f>'1'!T1</f>
        <v>2</v>
      </c>
      <c r="W1" s="5">
        <f>SUM(E1:T1)</f>
        <v>20</v>
      </c>
      <c r="Y1" s="73">
        <v>22</v>
      </c>
      <c r="AX1" s="92" t="s">
        <v>10</v>
      </c>
      <c r="AY1" s="93"/>
    </row>
    <row r="2" spans="1:51" x14ac:dyDescent="0.3">
      <c r="Y2" s="2">
        <f t="shared" ref="Y2:AN2" si="0">COUNTIF(E6:E30,E1)</f>
        <v>19</v>
      </c>
      <c r="Z2" s="2">
        <f t="shared" si="0"/>
        <v>17</v>
      </c>
      <c r="AA2" s="2">
        <f t="shared" si="0"/>
        <v>19</v>
      </c>
      <c r="AB2" s="2">
        <f t="shared" si="0"/>
        <v>16</v>
      </c>
      <c r="AC2" s="2">
        <f t="shared" si="0"/>
        <v>17</v>
      </c>
      <c r="AD2" s="2">
        <f t="shared" si="0"/>
        <v>7</v>
      </c>
      <c r="AE2" s="2">
        <f t="shared" si="0"/>
        <v>11</v>
      </c>
      <c r="AF2" s="2">
        <f t="shared" si="0"/>
        <v>20</v>
      </c>
      <c r="AG2" s="2">
        <f t="shared" si="0"/>
        <v>7</v>
      </c>
      <c r="AH2" s="2">
        <f t="shared" si="0"/>
        <v>5</v>
      </c>
      <c r="AI2" s="2">
        <f t="shared" si="0"/>
        <v>7</v>
      </c>
      <c r="AJ2" s="2">
        <f t="shared" si="0"/>
        <v>8</v>
      </c>
      <c r="AK2" s="2">
        <f t="shared" si="0"/>
        <v>16</v>
      </c>
      <c r="AL2" s="2">
        <f t="shared" si="0"/>
        <v>7</v>
      </c>
      <c r="AM2" s="2">
        <f t="shared" si="0"/>
        <v>8</v>
      </c>
      <c r="AN2" s="2">
        <f t="shared" si="0"/>
        <v>0</v>
      </c>
      <c r="AO2" s="2" t="e">
        <f>COUNTIF(#REF!,#REF!)</f>
        <v>#REF!</v>
      </c>
      <c r="AP2" s="2" t="e">
        <f>COUNTIF(#REF!,#REF!)</f>
        <v>#REF!</v>
      </c>
      <c r="AQ2" s="2" t="e">
        <f>COUNTIF(#REF!,#REF!)</f>
        <v>#REF!</v>
      </c>
      <c r="AR2" s="2" t="e">
        <f>COUNTIF(#REF!,#REF!)</f>
        <v>#REF!</v>
      </c>
      <c r="AS2" s="2" t="e">
        <f>COUNTIF(#REF!,#REF!)</f>
        <v>#REF!</v>
      </c>
      <c r="AT2" s="2" t="e">
        <f>COUNTIF(#REF!,#REF!)</f>
        <v>#REF!</v>
      </c>
      <c r="AU2" s="2" t="e">
        <f>COUNTIF(#REF!,#REF!)</f>
        <v>#REF!</v>
      </c>
      <c r="AV2" s="2" t="e">
        <f>COUNTIF(#REF!,#REF!)</f>
        <v>#REF!</v>
      </c>
      <c r="AW2" s="2" t="e">
        <f>COUNTIF(#REF!,#REF!)</f>
        <v>#REF!</v>
      </c>
      <c r="AX2" s="92" t="s">
        <v>11</v>
      </c>
      <c r="AY2" s="93"/>
    </row>
    <row r="3" spans="1:51" x14ac:dyDescent="0.3">
      <c r="A3" s="75" t="s">
        <v>0</v>
      </c>
      <c r="B3" s="75" t="s">
        <v>1</v>
      </c>
      <c r="C3" s="75" t="s">
        <v>3</v>
      </c>
      <c r="D3" s="75" t="s">
        <v>36</v>
      </c>
      <c r="E3" s="78" t="s">
        <v>6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80" t="s">
        <v>4</v>
      </c>
      <c r="V3" s="80" t="s">
        <v>5</v>
      </c>
      <c r="W3" s="75" t="s">
        <v>7</v>
      </c>
      <c r="Y3" s="2">
        <f t="shared" ref="Y3:AI3" si="1">$Y$1-Y2-Y5-Y4</f>
        <v>0</v>
      </c>
      <c r="Z3" s="2">
        <f t="shared" si="1"/>
        <v>0</v>
      </c>
      <c r="AA3" s="2">
        <f t="shared" si="1"/>
        <v>0</v>
      </c>
      <c r="AB3" s="2">
        <f t="shared" si="1"/>
        <v>0</v>
      </c>
      <c r="AC3" s="2">
        <f t="shared" si="1"/>
        <v>0</v>
      </c>
      <c r="AD3" s="2">
        <f t="shared" si="1"/>
        <v>4</v>
      </c>
      <c r="AE3" s="2">
        <f t="shared" si="1"/>
        <v>2</v>
      </c>
      <c r="AF3" s="2">
        <f t="shared" si="1"/>
        <v>0</v>
      </c>
      <c r="AG3" s="2">
        <f t="shared" si="1"/>
        <v>0</v>
      </c>
      <c r="AH3" s="2">
        <f t="shared" si="1"/>
        <v>9</v>
      </c>
      <c r="AI3" s="2">
        <f t="shared" si="1"/>
        <v>7</v>
      </c>
      <c r="AJ3" s="2">
        <f t="shared" ref="AJ3" si="2">$Y$1-AJ2-AJ5-AJ4</f>
        <v>7</v>
      </c>
      <c r="AK3" s="2">
        <f t="shared" ref="AK3" si="3">$Y$1-AK2-AK5-AK4</f>
        <v>1</v>
      </c>
      <c r="AL3" s="2">
        <f t="shared" ref="AL3" si="4">$Y$1-AL2-AL5-AL4</f>
        <v>7</v>
      </c>
      <c r="AM3" s="2">
        <f t="shared" ref="AM3" si="5">$Y$1-AM2-AM5-AM4</f>
        <v>7</v>
      </c>
      <c r="AN3" s="2">
        <f t="shared" ref="AN3" si="6">$Y$1-AN2-AN5-AN4</f>
        <v>18</v>
      </c>
      <c r="AO3" s="2" t="e">
        <f t="shared" ref="AO3" si="7">$Y$1-AO2-AO5-AO4</f>
        <v>#REF!</v>
      </c>
      <c r="AP3" s="2" t="e">
        <f t="shared" ref="AP3" si="8">$Y$1-AP2-AP5-AP4</f>
        <v>#REF!</v>
      </c>
      <c r="AQ3" s="2" t="e">
        <f t="shared" ref="AQ3" si="9">$Y$1-AQ2-AQ5-AQ4</f>
        <v>#REF!</v>
      </c>
      <c r="AR3" s="2" t="e">
        <f t="shared" ref="AR3" si="10">$Y$1-AR2-AR5-AR4</f>
        <v>#REF!</v>
      </c>
      <c r="AS3" s="2" t="e">
        <f t="shared" ref="AS3" si="11">$Y$1-AS2-AS5-AS4</f>
        <v>#REF!</v>
      </c>
      <c r="AT3" s="2" t="e">
        <f t="shared" ref="AT3" si="12">$Y$1-AT2-AT5-AT4</f>
        <v>#REF!</v>
      </c>
      <c r="AU3" s="2" t="e">
        <f t="shared" ref="AU3" si="13">$Y$1-AU2-AU5-AU4</f>
        <v>#REF!</v>
      </c>
      <c r="AV3" s="2" t="e">
        <f t="shared" ref="AV3" si="14">$Y$1-AV2-AV5-AV4</f>
        <v>#REF!</v>
      </c>
      <c r="AW3" s="2" t="e">
        <f t="shared" ref="AW3" si="15">$Y$1-AW2-AW5-AW4</f>
        <v>#REF!</v>
      </c>
      <c r="AX3" s="92" t="s">
        <v>12</v>
      </c>
      <c r="AY3" s="93"/>
    </row>
    <row r="4" spans="1:51" x14ac:dyDescent="0.3">
      <c r="A4" s="76"/>
      <c r="B4" s="76"/>
      <c r="C4" s="76"/>
      <c r="D4" s="7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81"/>
      <c r="V4" s="81"/>
      <c r="W4" s="76"/>
      <c r="Y4" s="2">
        <f t="shared" ref="Y4:AN4" si="16">COUNTIF(E6:E30,"=N  ")</f>
        <v>0</v>
      </c>
      <c r="Z4" s="2">
        <f t="shared" si="16"/>
        <v>0</v>
      </c>
      <c r="AA4" s="2">
        <f t="shared" si="16"/>
        <v>0</v>
      </c>
      <c r="AB4" s="2">
        <f t="shared" si="16"/>
        <v>0</v>
      </c>
      <c r="AC4" s="2">
        <f t="shared" si="16"/>
        <v>0</v>
      </c>
      <c r="AD4" s="2">
        <f t="shared" si="16"/>
        <v>0</v>
      </c>
      <c r="AE4" s="2">
        <f t="shared" si="16"/>
        <v>0</v>
      </c>
      <c r="AF4" s="2">
        <f t="shared" si="16"/>
        <v>0</v>
      </c>
      <c r="AG4" s="2">
        <f t="shared" si="16"/>
        <v>0</v>
      </c>
      <c r="AH4" s="2">
        <f t="shared" si="16"/>
        <v>0</v>
      </c>
      <c r="AI4" s="2">
        <f t="shared" si="16"/>
        <v>0</v>
      </c>
      <c r="AJ4" s="2">
        <f t="shared" si="16"/>
        <v>0</v>
      </c>
      <c r="AK4" s="2">
        <f t="shared" si="16"/>
        <v>0</v>
      </c>
      <c r="AL4" s="2">
        <f t="shared" si="16"/>
        <v>0</v>
      </c>
      <c r="AM4" s="2">
        <f t="shared" si="16"/>
        <v>0</v>
      </c>
      <c r="AN4" s="2">
        <f t="shared" si="16"/>
        <v>0</v>
      </c>
      <c r="AO4" s="2" t="e">
        <f>COUNTIF(#REF!,"=N  ")</f>
        <v>#REF!</v>
      </c>
      <c r="AP4" s="2" t="e">
        <f>COUNTIF(#REF!,"=N  ")</f>
        <v>#REF!</v>
      </c>
      <c r="AQ4" s="2" t="e">
        <f>COUNTIF(#REF!,"=N  ")</f>
        <v>#REF!</v>
      </c>
      <c r="AR4" s="2" t="e">
        <f>COUNTIF(#REF!,"=N  ")</f>
        <v>#REF!</v>
      </c>
      <c r="AS4" s="2" t="e">
        <f>COUNTIF(#REF!,"=N  ")</f>
        <v>#REF!</v>
      </c>
      <c r="AT4" s="2" t="e">
        <f>COUNTIF(#REF!,"=N  ")</f>
        <v>#REF!</v>
      </c>
      <c r="AU4" s="2" t="e">
        <f>COUNTIF(#REF!,"=N  ")</f>
        <v>#REF!</v>
      </c>
      <c r="AV4" s="2" t="e">
        <f>COUNTIF(#REF!,"=N  ")</f>
        <v>#REF!</v>
      </c>
      <c r="AW4" s="2" t="e">
        <f>COUNTIF(#REF!,"=N  ")</f>
        <v>#REF!</v>
      </c>
      <c r="AX4" s="92" t="s">
        <v>9</v>
      </c>
      <c r="AY4" s="93"/>
    </row>
    <row r="5" spans="1:51" x14ac:dyDescent="0.3">
      <c r="A5" s="77"/>
      <c r="B5" s="77"/>
      <c r="C5" s="77"/>
      <c r="D5" s="77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82"/>
      <c r="V5" s="82"/>
      <c r="W5" s="77"/>
      <c r="Y5" s="2">
        <f t="shared" ref="Y5:AN5" si="17">COUNTIF(E6:E30,"=0")</f>
        <v>3</v>
      </c>
      <c r="Z5" s="2">
        <f t="shared" si="17"/>
        <v>5</v>
      </c>
      <c r="AA5" s="2">
        <f t="shared" si="17"/>
        <v>3</v>
      </c>
      <c r="AB5" s="2">
        <f t="shared" si="17"/>
        <v>6</v>
      </c>
      <c r="AC5" s="2">
        <f t="shared" si="17"/>
        <v>5</v>
      </c>
      <c r="AD5" s="2">
        <f t="shared" si="17"/>
        <v>11</v>
      </c>
      <c r="AE5" s="2">
        <f t="shared" si="17"/>
        <v>9</v>
      </c>
      <c r="AF5" s="2">
        <f t="shared" si="17"/>
        <v>2</v>
      </c>
      <c r="AG5" s="2">
        <f t="shared" si="17"/>
        <v>15</v>
      </c>
      <c r="AH5" s="2">
        <f t="shared" si="17"/>
        <v>8</v>
      </c>
      <c r="AI5" s="2">
        <f t="shared" si="17"/>
        <v>8</v>
      </c>
      <c r="AJ5" s="2">
        <f t="shared" si="17"/>
        <v>7</v>
      </c>
      <c r="AK5" s="2">
        <f t="shared" si="17"/>
        <v>5</v>
      </c>
      <c r="AL5" s="2">
        <f t="shared" si="17"/>
        <v>8</v>
      </c>
      <c r="AM5" s="2">
        <f t="shared" si="17"/>
        <v>7</v>
      </c>
      <c r="AN5" s="2">
        <f t="shared" si="17"/>
        <v>4</v>
      </c>
      <c r="AO5" s="2" t="e">
        <f>COUNTIF(#REF!,"=0")</f>
        <v>#REF!</v>
      </c>
      <c r="AP5" s="2" t="e">
        <f>COUNTIF(#REF!,"=0")</f>
        <v>#REF!</v>
      </c>
      <c r="AQ5" s="2" t="e">
        <f>COUNTIF(#REF!,"=0")</f>
        <v>#REF!</v>
      </c>
      <c r="AR5" s="2" t="e">
        <f>COUNTIF(#REF!,"=0")</f>
        <v>#REF!</v>
      </c>
      <c r="AS5" s="2" t="e">
        <f>COUNTIF(#REF!,"=0")</f>
        <v>#REF!</v>
      </c>
      <c r="AT5" s="2" t="e">
        <f>COUNTIF(#REF!,"=0")</f>
        <v>#REF!</v>
      </c>
      <c r="AU5" s="2" t="e">
        <f>COUNTIF(#REF!,"=0")</f>
        <v>#REF!</v>
      </c>
      <c r="AV5" s="2" t="e">
        <f>COUNTIF(#REF!,"=0")</f>
        <v>#REF!</v>
      </c>
      <c r="AW5" s="2" t="e">
        <f>COUNTIF(#REF!,"=0")</f>
        <v>#REF!</v>
      </c>
      <c r="AX5" s="92" t="s">
        <v>8</v>
      </c>
      <c r="AY5" s="93"/>
    </row>
    <row r="6" spans="1:51" x14ac:dyDescent="0.3">
      <c r="A6" s="1">
        <v>1</v>
      </c>
      <c r="B6" s="74" t="s">
        <v>74</v>
      </c>
      <c r="C6" s="2">
        <v>2</v>
      </c>
      <c r="D6" s="74" t="s">
        <v>71</v>
      </c>
      <c r="E6" s="74">
        <v>1</v>
      </c>
      <c r="F6" s="74">
        <v>0</v>
      </c>
      <c r="G6" s="74">
        <v>1</v>
      </c>
      <c r="H6" s="74">
        <v>1</v>
      </c>
      <c r="I6" s="74">
        <v>0</v>
      </c>
      <c r="J6" s="74">
        <v>0</v>
      </c>
      <c r="K6" s="74">
        <v>0</v>
      </c>
      <c r="L6" s="74">
        <v>1</v>
      </c>
      <c r="M6" s="74">
        <v>0</v>
      </c>
      <c r="N6" s="74">
        <v>0</v>
      </c>
      <c r="O6" s="74">
        <v>1</v>
      </c>
      <c r="P6" s="74">
        <v>1</v>
      </c>
      <c r="Q6" s="74">
        <v>0</v>
      </c>
      <c r="R6" s="74">
        <v>1</v>
      </c>
      <c r="S6" s="74">
        <v>1</v>
      </c>
      <c r="T6" s="74" t="s">
        <v>0</v>
      </c>
      <c r="U6" s="74">
        <v>8</v>
      </c>
      <c r="V6" s="74">
        <v>3</v>
      </c>
      <c r="W6" s="6">
        <f>U6/$W$1*100</f>
        <v>40</v>
      </c>
    </row>
    <row r="7" spans="1:51" x14ac:dyDescent="0.3">
      <c r="A7" s="1">
        <v>2</v>
      </c>
      <c r="B7" s="74" t="s">
        <v>73</v>
      </c>
      <c r="C7" s="2">
        <v>2</v>
      </c>
      <c r="D7" s="74" t="s">
        <v>71</v>
      </c>
      <c r="E7" s="74">
        <v>1</v>
      </c>
      <c r="F7" s="74">
        <v>0</v>
      </c>
      <c r="G7" s="74">
        <v>1</v>
      </c>
      <c r="H7" s="74">
        <v>0</v>
      </c>
      <c r="I7" s="74">
        <v>1</v>
      </c>
      <c r="J7" s="74" t="s">
        <v>0</v>
      </c>
      <c r="K7" s="74">
        <v>0</v>
      </c>
      <c r="L7" s="74">
        <v>1</v>
      </c>
      <c r="M7" s="74">
        <v>2</v>
      </c>
      <c r="N7" s="74" t="s">
        <v>0</v>
      </c>
      <c r="O7" s="74">
        <v>1</v>
      </c>
      <c r="P7" s="74" t="s">
        <v>0</v>
      </c>
      <c r="Q7" s="74">
        <v>1</v>
      </c>
      <c r="R7" s="74">
        <v>1</v>
      </c>
      <c r="S7" s="74" t="s">
        <v>0</v>
      </c>
      <c r="T7" s="74" t="s">
        <v>0</v>
      </c>
      <c r="U7" s="74">
        <v>8</v>
      </c>
      <c r="V7" s="74">
        <v>3</v>
      </c>
      <c r="W7" s="6">
        <f t="shared" ref="W7:W27" si="18">U7/$W$1*100</f>
        <v>40</v>
      </c>
      <c r="Y7" s="67" t="s">
        <v>13</v>
      </c>
      <c r="Z7" s="14">
        <f>COUNTIF(V6:V30,"=2")</f>
        <v>1</v>
      </c>
      <c r="AA7" s="15">
        <f>Z7/$Y$1*100</f>
        <v>4.5454545454545459</v>
      </c>
    </row>
    <row r="8" spans="1:51" x14ac:dyDescent="0.3">
      <c r="A8" s="1">
        <v>3</v>
      </c>
      <c r="B8" s="74" t="s">
        <v>75</v>
      </c>
      <c r="C8" s="2">
        <v>1</v>
      </c>
      <c r="D8" s="74" t="s">
        <v>71</v>
      </c>
      <c r="E8" s="74">
        <v>1</v>
      </c>
      <c r="F8" s="74">
        <v>1</v>
      </c>
      <c r="G8" s="74">
        <v>0</v>
      </c>
      <c r="H8" s="74">
        <v>1</v>
      </c>
      <c r="I8" s="74">
        <v>1</v>
      </c>
      <c r="J8" s="74">
        <v>2</v>
      </c>
      <c r="K8" s="74">
        <v>1</v>
      </c>
      <c r="L8" s="74">
        <v>1</v>
      </c>
      <c r="M8" s="74">
        <v>2</v>
      </c>
      <c r="N8" s="74">
        <v>0</v>
      </c>
      <c r="O8" s="74" t="s">
        <v>0</v>
      </c>
      <c r="P8" s="74">
        <v>0</v>
      </c>
      <c r="Q8" s="74">
        <v>0</v>
      </c>
      <c r="R8" s="74" t="s">
        <v>0</v>
      </c>
      <c r="S8" s="74">
        <v>0</v>
      </c>
      <c r="T8" s="74" t="s">
        <v>0</v>
      </c>
      <c r="U8" s="74">
        <v>12</v>
      </c>
      <c r="V8" s="74">
        <v>4</v>
      </c>
      <c r="W8" s="6">
        <f t="shared" si="18"/>
        <v>60</v>
      </c>
      <c r="Y8" s="68" t="s">
        <v>14</v>
      </c>
      <c r="Z8" s="8">
        <f>COUNTIF(V6:V30,"=3")</f>
        <v>10</v>
      </c>
      <c r="AA8" s="13">
        <f>Z8/$Y$1*100</f>
        <v>45.454545454545453</v>
      </c>
    </row>
    <row r="9" spans="1:51" x14ac:dyDescent="0.3">
      <c r="A9" s="1">
        <v>4</v>
      </c>
      <c r="B9" s="74" t="s">
        <v>76</v>
      </c>
      <c r="C9" s="2">
        <v>2</v>
      </c>
      <c r="D9" s="74" t="s">
        <v>71</v>
      </c>
      <c r="E9" s="74">
        <v>1</v>
      </c>
      <c r="F9" s="74">
        <v>1</v>
      </c>
      <c r="G9" s="74">
        <v>1</v>
      </c>
      <c r="H9" s="74">
        <v>1</v>
      </c>
      <c r="I9" s="74">
        <v>0</v>
      </c>
      <c r="J9" s="74">
        <v>0</v>
      </c>
      <c r="K9" s="74" t="s">
        <v>0</v>
      </c>
      <c r="L9" s="74">
        <v>1</v>
      </c>
      <c r="M9" s="74">
        <v>0</v>
      </c>
      <c r="N9" s="74" t="s">
        <v>0</v>
      </c>
      <c r="O9" s="74">
        <v>0</v>
      </c>
      <c r="P9" s="74" t="s">
        <v>0</v>
      </c>
      <c r="Q9" s="74">
        <v>1</v>
      </c>
      <c r="R9" s="74">
        <v>0</v>
      </c>
      <c r="S9" s="74" t="s">
        <v>0</v>
      </c>
      <c r="T9" s="74" t="s">
        <v>0</v>
      </c>
      <c r="U9" s="74">
        <v>8</v>
      </c>
      <c r="V9" s="74">
        <v>3</v>
      </c>
      <c r="W9" s="6">
        <f t="shared" si="18"/>
        <v>40</v>
      </c>
      <c r="Y9" s="69" t="s">
        <v>15</v>
      </c>
      <c r="Z9" s="11">
        <f>COUNTIF(V6:V30,"=4")</f>
        <v>10</v>
      </c>
      <c r="AA9" s="12">
        <f>Z9/$Y$1*100</f>
        <v>45.454545454545453</v>
      </c>
    </row>
    <row r="10" spans="1:51" x14ac:dyDescent="0.3">
      <c r="A10" s="1">
        <v>5</v>
      </c>
      <c r="B10" s="74" t="s">
        <v>77</v>
      </c>
      <c r="C10" s="2">
        <v>1</v>
      </c>
      <c r="D10" s="74" t="s">
        <v>71</v>
      </c>
      <c r="E10" s="74">
        <v>1</v>
      </c>
      <c r="F10" s="74">
        <v>1</v>
      </c>
      <c r="G10" s="74">
        <v>1</v>
      </c>
      <c r="H10" s="74">
        <v>1</v>
      </c>
      <c r="I10" s="74">
        <v>1</v>
      </c>
      <c r="J10" s="74">
        <v>2</v>
      </c>
      <c r="K10" s="74">
        <v>1</v>
      </c>
      <c r="L10" s="74">
        <v>1</v>
      </c>
      <c r="M10" s="74">
        <v>0</v>
      </c>
      <c r="N10" s="74" t="s">
        <v>0</v>
      </c>
      <c r="O10" s="74" t="s">
        <v>0</v>
      </c>
      <c r="P10" s="74">
        <v>1</v>
      </c>
      <c r="Q10" s="74">
        <v>1</v>
      </c>
      <c r="R10" s="74" t="s">
        <v>0</v>
      </c>
      <c r="S10" s="74">
        <v>1</v>
      </c>
      <c r="T10" s="74" t="s">
        <v>0</v>
      </c>
      <c r="U10" s="74">
        <v>13</v>
      </c>
      <c r="V10" s="74">
        <v>4</v>
      </c>
      <c r="W10" s="6">
        <f t="shared" si="18"/>
        <v>65</v>
      </c>
      <c r="Y10" s="70" t="s">
        <v>16</v>
      </c>
      <c r="Z10" s="9">
        <f>COUNTIF(V6:V30,"=5")</f>
        <v>1</v>
      </c>
      <c r="AA10" s="10">
        <f>Z10/$Y$1*100</f>
        <v>4.5454545454545459</v>
      </c>
    </row>
    <row r="11" spans="1:51" x14ac:dyDescent="0.3">
      <c r="A11" s="1">
        <v>6</v>
      </c>
      <c r="B11" s="74" t="s">
        <v>78</v>
      </c>
      <c r="C11" s="2">
        <v>1</v>
      </c>
      <c r="D11" s="74" t="s">
        <v>71</v>
      </c>
      <c r="E11" s="74">
        <v>1</v>
      </c>
      <c r="F11" s="74">
        <v>1</v>
      </c>
      <c r="G11" s="74">
        <v>1</v>
      </c>
      <c r="H11" s="74">
        <v>1</v>
      </c>
      <c r="I11" s="74">
        <v>1</v>
      </c>
      <c r="J11" s="74">
        <v>0</v>
      </c>
      <c r="K11" s="74">
        <v>0</v>
      </c>
      <c r="L11" s="74">
        <v>1</v>
      </c>
      <c r="M11" s="74">
        <v>0</v>
      </c>
      <c r="N11" s="74">
        <v>0</v>
      </c>
      <c r="O11" s="74">
        <v>0</v>
      </c>
      <c r="P11" s="74">
        <v>1</v>
      </c>
      <c r="Q11" s="74">
        <v>1</v>
      </c>
      <c r="R11" s="74">
        <v>0</v>
      </c>
      <c r="S11" s="74">
        <v>1</v>
      </c>
      <c r="T11" s="74" t="s">
        <v>0</v>
      </c>
      <c r="U11" s="74">
        <v>9</v>
      </c>
      <c r="V11" s="74">
        <v>3</v>
      </c>
      <c r="W11" s="6">
        <f t="shared" si="18"/>
        <v>45</v>
      </c>
    </row>
    <row r="12" spans="1:51" x14ac:dyDescent="0.3">
      <c r="A12" s="1">
        <v>7</v>
      </c>
      <c r="B12" s="74" t="s">
        <v>79</v>
      </c>
      <c r="C12" s="2">
        <v>1</v>
      </c>
      <c r="D12" s="74" t="s">
        <v>71</v>
      </c>
      <c r="E12" s="74">
        <v>1</v>
      </c>
      <c r="F12" s="74">
        <v>1</v>
      </c>
      <c r="G12" s="74">
        <v>0</v>
      </c>
      <c r="H12" s="74">
        <v>1</v>
      </c>
      <c r="I12" s="74">
        <v>1</v>
      </c>
      <c r="J12" s="74">
        <v>0</v>
      </c>
      <c r="K12" s="74">
        <v>0</v>
      </c>
      <c r="L12" s="74">
        <v>1</v>
      </c>
      <c r="M12" s="74">
        <v>0</v>
      </c>
      <c r="N12" s="74" t="s">
        <v>0</v>
      </c>
      <c r="O12" s="74" t="s">
        <v>0</v>
      </c>
      <c r="P12" s="74">
        <v>1</v>
      </c>
      <c r="Q12" s="74">
        <v>1</v>
      </c>
      <c r="R12" s="74" t="s">
        <v>0</v>
      </c>
      <c r="S12" s="74">
        <v>1</v>
      </c>
      <c r="T12" s="74" t="s">
        <v>0</v>
      </c>
      <c r="U12" s="74">
        <v>8</v>
      </c>
      <c r="V12" s="74">
        <v>3</v>
      </c>
      <c r="W12" s="6">
        <f t="shared" si="18"/>
        <v>40</v>
      </c>
      <c r="Y12" s="87" t="s">
        <v>52</v>
      </c>
      <c r="Z12" s="87"/>
      <c r="AA12" s="66">
        <f>COUNTIF(W6:W30,100)</f>
        <v>0</v>
      </c>
    </row>
    <row r="13" spans="1:51" x14ac:dyDescent="0.3">
      <c r="A13" s="1">
        <v>8</v>
      </c>
      <c r="B13" s="74" t="s">
        <v>80</v>
      </c>
      <c r="C13" s="2">
        <v>1</v>
      </c>
      <c r="D13" s="74" t="s">
        <v>71</v>
      </c>
      <c r="E13" s="74">
        <v>1</v>
      </c>
      <c r="F13" s="74">
        <v>1</v>
      </c>
      <c r="G13" s="74">
        <v>1</v>
      </c>
      <c r="H13" s="74">
        <v>1</v>
      </c>
      <c r="I13" s="74">
        <v>1</v>
      </c>
      <c r="J13" s="74">
        <v>2</v>
      </c>
      <c r="K13" s="74">
        <v>1</v>
      </c>
      <c r="L13" s="74">
        <v>1</v>
      </c>
      <c r="M13" s="74">
        <v>0</v>
      </c>
      <c r="N13" s="74" t="s">
        <v>0</v>
      </c>
      <c r="O13" s="74" t="s">
        <v>0</v>
      </c>
      <c r="P13" s="74" t="s">
        <v>0</v>
      </c>
      <c r="Q13" s="74">
        <v>0</v>
      </c>
      <c r="R13" s="74" t="s">
        <v>0</v>
      </c>
      <c r="S13" s="74" t="s">
        <v>0</v>
      </c>
      <c r="T13" s="74" t="s">
        <v>0</v>
      </c>
      <c r="U13" s="74">
        <v>11</v>
      </c>
      <c r="V13" s="74">
        <v>4</v>
      </c>
      <c r="W13" s="6">
        <f t="shared" si="18"/>
        <v>55.000000000000007</v>
      </c>
      <c r="Y13" s="88" t="s">
        <v>17</v>
      </c>
      <c r="Z13" s="89"/>
      <c r="AA13" s="7">
        <f>SUM(Z8:Z10)/$Y$1*100</f>
        <v>95.454545454545453</v>
      </c>
    </row>
    <row r="14" spans="1:51" x14ac:dyDescent="0.3">
      <c r="A14" s="1">
        <v>9</v>
      </c>
      <c r="B14" s="74" t="s">
        <v>81</v>
      </c>
      <c r="C14" s="2">
        <v>2</v>
      </c>
      <c r="D14" s="74" t="s">
        <v>71</v>
      </c>
      <c r="E14" s="74">
        <v>0</v>
      </c>
      <c r="F14" s="74">
        <v>0</v>
      </c>
      <c r="G14" s="74">
        <v>0</v>
      </c>
      <c r="H14" s="74">
        <v>1</v>
      </c>
      <c r="I14" s="74">
        <v>1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 t="s">
        <v>0</v>
      </c>
      <c r="Q14" s="74" t="s">
        <v>0</v>
      </c>
      <c r="R14" s="74">
        <v>0</v>
      </c>
      <c r="S14" s="74" t="s">
        <v>0</v>
      </c>
      <c r="T14" s="74" t="s">
        <v>0</v>
      </c>
      <c r="U14" s="74">
        <v>2</v>
      </c>
      <c r="V14" s="74">
        <v>2</v>
      </c>
      <c r="W14" s="6">
        <f t="shared" si="18"/>
        <v>10</v>
      </c>
      <c r="Y14" s="88" t="s">
        <v>31</v>
      </c>
      <c r="Z14" s="89"/>
      <c r="AA14" s="7">
        <f>SUM(Z9:Z10)/$Y$1*100</f>
        <v>50</v>
      </c>
    </row>
    <row r="15" spans="1:51" x14ac:dyDescent="0.3">
      <c r="A15" s="1">
        <v>10</v>
      </c>
      <c r="B15" s="74" t="s">
        <v>82</v>
      </c>
      <c r="C15" s="2">
        <v>1</v>
      </c>
      <c r="D15" s="74" t="s">
        <v>71</v>
      </c>
      <c r="E15" s="74">
        <v>1</v>
      </c>
      <c r="F15" s="74">
        <v>1</v>
      </c>
      <c r="G15" s="74">
        <v>1</v>
      </c>
      <c r="H15" s="74">
        <v>1</v>
      </c>
      <c r="I15" s="74">
        <v>1</v>
      </c>
      <c r="J15" s="74">
        <v>0</v>
      </c>
      <c r="K15" s="74">
        <v>0</v>
      </c>
      <c r="L15" s="74">
        <v>1</v>
      </c>
      <c r="M15" s="74">
        <v>2</v>
      </c>
      <c r="N15" s="74">
        <v>0</v>
      </c>
      <c r="O15" s="74">
        <v>0</v>
      </c>
      <c r="P15" s="74">
        <v>0</v>
      </c>
      <c r="Q15" s="74">
        <v>1</v>
      </c>
      <c r="R15" s="74">
        <v>0</v>
      </c>
      <c r="S15" s="74">
        <v>0</v>
      </c>
      <c r="T15" s="74" t="s">
        <v>0</v>
      </c>
      <c r="U15" s="74">
        <v>11</v>
      </c>
      <c r="V15" s="74">
        <v>4</v>
      </c>
      <c r="W15" s="6">
        <f t="shared" si="18"/>
        <v>55.000000000000007</v>
      </c>
      <c r="Y15" s="88" t="s">
        <v>28</v>
      </c>
      <c r="Z15" s="89"/>
      <c r="AA15" s="7">
        <f>AVERAGE(U6:U30)</f>
        <v>10.136363636363637</v>
      </c>
    </row>
    <row r="16" spans="1:51" x14ac:dyDescent="0.3">
      <c r="A16" s="1">
        <v>11</v>
      </c>
      <c r="B16" s="74" t="s">
        <v>83</v>
      </c>
      <c r="C16" s="2">
        <v>1</v>
      </c>
      <c r="D16" s="74" t="s">
        <v>71</v>
      </c>
      <c r="E16" s="74">
        <v>1</v>
      </c>
      <c r="F16" s="74">
        <v>1</v>
      </c>
      <c r="G16" s="74">
        <v>1</v>
      </c>
      <c r="H16" s="74">
        <v>0</v>
      </c>
      <c r="I16" s="74">
        <v>0</v>
      </c>
      <c r="J16" s="74">
        <v>2</v>
      </c>
      <c r="K16" s="74">
        <v>0</v>
      </c>
      <c r="L16" s="74">
        <v>1</v>
      </c>
      <c r="M16" s="74">
        <v>0</v>
      </c>
      <c r="N16" s="74">
        <v>2</v>
      </c>
      <c r="O16" s="74">
        <v>0</v>
      </c>
      <c r="P16" s="74">
        <v>0</v>
      </c>
      <c r="Q16" s="74">
        <v>1</v>
      </c>
      <c r="R16" s="74">
        <v>0</v>
      </c>
      <c r="S16" s="74">
        <v>0</v>
      </c>
      <c r="T16" s="74">
        <v>1</v>
      </c>
      <c r="U16" s="74">
        <v>12</v>
      </c>
      <c r="V16" s="74">
        <v>4</v>
      </c>
      <c r="W16" s="6">
        <f t="shared" si="18"/>
        <v>60</v>
      </c>
      <c r="Y16" s="88" t="s">
        <v>18</v>
      </c>
      <c r="Z16" s="89"/>
      <c r="AA16" s="7">
        <f>AVERAGE(V6:V30)</f>
        <v>3.5</v>
      </c>
    </row>
    <row r="17" spans="1:28" x14ac:dyDescent="0.3">
      <c r="A17" s="1">
        <v>12</v>
      </c>
      <c r="B17" s="74" t="s">
        <v>84</v>
      </c>
      <c r="C17" s="2">
        <v>2</v>
      </c>
      <c r="D17" s="74" t="s">
        <v>71</v>
      </c>
      <c r="E17" s="74">
        <v>1</v>
      </c>
      <c r="F17" s="74">
        <v>1</v>
      </c>
      <c r="G17" s="74">
        <v>1</v>
      </c>
      <c r="H17" s="74">
        <v>1</v>
      </c>
      <c r="I17" s="74">
        <v>1</v>
      </c>
      <c r="J17" s="74">
        <v>0</v>
      </c>
      <c r="K17" s="74">
        <v>1</v>
      </c>
      <c r="L17" s="74">
        <v>0</v>
      </c>
      <c r="M17" s="74">
        <v>0</v>
      </c>
      <c r="N17" s="74">
        <v>2</v>
      </c>
      <c r="O17" s="74">
        <v>1</v>
      </c>
      <c r="P17" s="74" t="s">
        <v>0</v>
      </c>
      <c r="Q17" s="74">
        <v>1</v>
      </c>
      <c r="R17" s="74">
        <v>1</v>
      </c>
      <c r="S17" s="74" t="s">
        <v>0</v>
      </c>
      <c r="T17" s="74" t="s">
        <v>0</v>
      </c>
      <c r="U17" s="74">
        <v>12</v>
      </c>
      <c r="V17" s="74">
        <v>4</v>
      </c>
      <c r="W17" s="6">
        <f t="shared" si="18"/>
        <v>60</v>
      </c>
      <c r="Y17" s="88" t="s">
        <v>53</v>
      </c>
      <c r="Z17" s="89"/>
      <c r="AA17" s="7">
        <f>AVERAGE(W6:W30)</f>
        <v>44.6</v>
      </c>
    </row>
    <row r="18" spans="1:28" x14ac:dyDescent="0.3">
      <c r="A18" s="1">
        <v>13</v>
      </c>
      <c r="B18" s="74" t="s">
        <v>85</v>
      </c>
      <c r="C18" s="2">
        <v>2</v>
      </c>
      <c r="D18" s="74" t="s">
        <v>71</v>
      </c>
      <c r="E18" s="74">
        <v>1</v>
      </c>
      <c r="F18" s="74">
        <v>1</v>
      </c>
      <c r="G18" s="74">
        <v>1</v>
      </c>
      <c r="H18" s="74">
        <v>1</v>
      </c>
      <c r="I18" s="74">
        <v>1</v>
      </c>
      <c r="J18" s="74" t="s">
        <v>0</v>
      </c>
      <c r="K18" s="74">
        <v>1</v>
      </c>
      <c r="L18" s="74">
        <v>1</v>
      </c>
      <c r="M18" s="74">
        <v>2</v>
      </c>
      <c r="N18" s="74" t="s">
        <v>0</v>
      </c>
      <c r="O18" s="74">
        <v>1</v>
      </c>
      <c r="P18" s="74">
        <v>1</v>
      </c>
      <c r="Q18" s="74">
        <v>1</v>
      </c>
      <c r="R18" s="74">
        <v>1</v>
      </c>
      <c r="S18" s="74">
        <v>1</v>
      </c>
      <c r="T18" s="74" t="s">
        <v>0</v>
      </c>
      <c r="U18" s="74">
        <v>14</v>
      </c>
      <c r="V18" s="74">
        <v>4</v>
      </c>
      <c r="W18" s="6">
        <f t="shared" si="18"/>
        <v>70</v>
      </c>
    </row>
    <row r="19" spans="1:28" x14ac:dyDescent="0.3">
      <c r="A19" s="1">
        <v>14</v>
      </c>
      <c r="B19" s="74" t="s">
        <v>86</v>
      </c>
      <c r="C19" s="2">
        <v>1</v>
      </c>
      <c r="D19" s="74" t="s">
        <v>71</v>
      </c>
      <c r="E19" s="74">
        <v>1</v>
      </c>
      <c r="F19" s="74">
        <v>1</v>
      </c>
      <c r="G19" s="74">
        <v>1</v>
      </c>
      <c r="H19" s="74">
        <v>0</v>
      </c>
      <c r="I19" s="74">
        <v>1</v>
      </c>
      <c r="J19" s="74">
        <v>2</v>
      </c>
      <c r="K19" s="74">
        <v>1</v>
      </c>
      <c r="L19" s="74">
        <v>1</v>
      </c>
      <c r="M19" s="74">
        <v>0</v>
      </c>
      <c r="N19" s="74" t="s">
        <v>0</v>
      </c>
      <c r="O19" s="74">
        <v>0</v>
      </c>
      <c r="P19" s="74">
        <v>0</v>
      </c>
      <c r="Q19" s="74">
        <v>1</v>
      </c>
      <c r="R19" s="74">
        <v>0</v>
      </c>
      <c r="S19" s="74">
        <v>0</v>
      </c>
      <c r="T19" s="74" t="s">
        <v>0</v>
      </c>
      <c r="U19" s="74">
        <v>10</v>
      </c>
      <c r="V19" s="74">
        <v>3</v>
      </c>
      <c r="W19" s="6">
        <f t="shared" si="18"/>
        <v>50</v>
      </c>
      <c r="Y19" s="84" t="s">
        <v>51</v>
      </c>
      <c r="Z19" s="85"/>
      <c r="AA19" s="65" t="s">
        <v>50</v>
      </c>
      <c r="AB19" s="65" t="s">
        <v>49</v>
      </c>
    </row>
    <row r="20" spans="1:28" x14ac:dyDescent="0.3">
      <c r="A20" s="1">
        <v>15</v>
      </c>
      <c r="B20" s="74" t="s">
        <v>87</v>
      </c>
      <c r="C20" s="2">
        <v>2</v>
      </c>
      <c r="D20" s="74" t="s">
        <v>71</v>
      </c>
      <c r="E20" s="74">
        <v>0</v>
      </c>
      <c r="F20" s="74">
        <v>0</v>
      </c>
      <c r="G20" s="74">
        <v>1</v>
      </c>
      <c r="H20" s="74">
        <v>1</v>
      </c>
      <c r="I20" s="74">
        <v>1</v>
      </c>
      <c r="J20" s="74" t="s">
        <v>0</v>
      </c>
      <c r="K20" s="74">
        <v>1</v>
      </c>
      <c r="L20" s="74">
        <v>1</v>
      </c>
      <c r="M20" s="74">
        <v>0</v>
      </c>
      <c r="N20" s="74">
        <v>2</v>
      </c>
      <c r="O20" s="74">
        <v>0</v>
      </c>
      <c r="P20" s="74">
        <v>1</v>
      </c>
      <c r="Q20" s="74">
        <v>1</v>
      </c>
      <c r="R20" s="74">
        <v>0</v>
      </c>
      <c r="S20" s="74">
        <v>1</v>
      </c>
      <c r="T20" s="74">
        <v>0</v>
      </c>
      <c r="U20" s="74">
        <v>10</v>
      </c>
      <c r="V20" s="74">
        <v>3</v>
      </c>
      <c r="W20" s="6">
        <f t="shared" si="18"/>
        <v>50</v>
      </c>
      <c r="Y20" s="92" t="s">
        <v>44</v>
      </c>
      <c r="Z20" s="94"/>
      <c r="AA20" s="71">
        <f>COUNTIF(W6:W30,"&gt;=85")</f>
        <v>0</v>
      </c>
      <c r="AB20" s="71">
        <f>AA20/Y1*100</f>
        <v>0</v>
      </c>
    </row>
    <row r="21" spans="1:28" x14ac:dyDescent="0.3">
      <c r="A21" s="1">
        <v>16</v>
      </c>
      <c r="B21" s="74" t="s">
        <v>88</v>
      </c>
      <c r="C21" s="2">
        <v>1</v>
      </c>
      <c r="D21" s="74" t="s">
        <v>71</v>
      </c>
      <c r="E21" s="74">
        <v>1</v>
      </c>
      <c r="F21" s="74">
        <v>1</v>
      </c>
      <c r="G21" s="74">
        <v>1</v>
      </c>
      <c r="H21" s="74">
        <v>1</v>
      </c>
      <c r="I21" s="74">
        <v>0</v>
      </c>
      <c r="J21" s="74">
        <v>0</v>
      </c>
      <c r="K21" s="74">
        <v>0</v>
      </c>
      <c r="L21" s="74">
        <v>1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7</v>
      </c>
      <c r="V21" s="74">
        <v>3</v>
      </c>
      <c r="W21" s="6">
        <f t="shared" si="18"/>
        <v>35</v>
      </c>
      <c r="Y21" s="92" t="s">
        <v>45</v>
      </c>
      <c r="Z21" s="93"/>
      <c r="AA21" s="71">
        <f>COUNTIF(W6:W30,"&gt;=75")-AA20</f>
        <v>1</v>
      </c>
      <c r="AB21" s="71">
        <f>AA21/Y1*100</f>
        <v>4.5454545454545459</v>
      </c>
    </row>
    <row r="22" spans="1:28" x14ac:dyDescent="0.3">
      <c r="A22" s="1">
        <v>17</v>
      </c>
      <c r="B22" s="74" t="s">
        <v>89</v>
      </c>
      <c r="C22" s="2">
        <v>2</v>
      </c>
      <c r="D22" s="74" t="s">
        <v>71</v>
      </c>
      <c r="E22" s="74">
        <v>1</v>
      </c>
      <c r="F22" s="74">
        <v>1</v>
      </c>
      <c r="G22" s="74">
        <v>1</v>
      </c>
      <c r="H22" s="74">
        <v>1</v>
      </c>
      <c r="I22" s="74">
        <v>1</v>
      </c>
      <c r="J22" s="74">
        <v>0</v>
      </c>
      <c r="K22" s="74">
        <v>1</v>
      </c>
      <c r="L22" s="74">
        <v>1</v>
      </c>
      <c r="M22" s="74">
        <v>0</v>
      </c>
      <c r="N22" s="74" t="s">
        <v>0</v>
      </c>
      <c r="O22" s="74">
        <v>1</v>
      </c>
      <c r="P22" s="74" t="s">
        <v>0</v>
      </c>
      <c r="Q22" s="74">
        <v>1</v>
      </c>
      <c r="R22" s="74">
        <v>1</v>
      </c>
      <c r="S22" s="74" t="s">
        <v>0</v>
      </c>
      <c r="T22" s="74" t="s">
        <v>0</v>
      </c>
      <c r="U22" s="74">
        <v>11</v>
      </c>
      <c r="V22" s="74">
        <v>4</v>
      </c>
      <c r="W22" s="6">
        <f t="shared" si="18"/>
        <v>55.000000000000007</v>
      </c>
      <c r="Y22" s="92" t="s">
        <v>46</v>
      </c>
      <c r="Z22" s="94"/>
      <c r="AA22" s="71">
        <f>COUNTIF(W6:W30,"&gt;=65")-AA21-AA20</f>
        <v>3</v>
      </c>
      <c r="AB22" s="71">
        <f>AA22/Y1*100</f>
        <v>13.636363636363635</v>
      </c>
    </row>
    <row r="23" spans="1:28" x14ac:dyDescent="0.3">
      <c r="A23" s="1">
        <v>18</v>
      </c>
      <c r="B23" s="74" t="s">
        <v>90</v>
      </c>
      <c r="C23" s="2">
        <v>2</v>
      </c>
      <c r="D23" s="74" t="s">
        <v>71</v>
      </c>
      <c r="E23" s="74">
        <v>0</v>
      </c>
      <c r="F23" s="74">
        <v>0</v>
      </c>
      <c r="G23" s="74">
        <v>1</v>
      </c>
      <c r="H23" s="74">
        <v>0</v>
      </c>
      <c r="I23" s="74">
        <v>0</v>
      </c>
      <c r="J23" s="74">
        <v>0</v>
      </c>
      <c r="K23" s="74">
        <v>1</v>
      </c>
      <c r="L23" s="74">
        <v>1</v>
      </c>
      <c r="M23" s="74">
        <v>0</v>
      </c>
      <c r="N23" s="74">
        <v>2</v>
      </c>
      <c r="O23" s="74">
        <v>1</v>
      </c>
      <c r="P23" s="74">
        <v>0</v>
      </c>
      <c r="Q23" s="74">
        <v>1</v>
      </c>
      <c r="R23" s="74">
        <v>1</v>
      </c>
      <c r="S23" s="74">
        <v>0</v>
      </c>
      <c r="T23" s="74">
        <v>0</v>
      </c>
      <c r="U23" s="74">
        <v>8</v>
      </c>
      <c r="V23" s="74">
        <v>3</v>
      </c>
      <c r="W23" s="6">
        <f t="shared" si="18"/>
        <v>40</v>
      </c>
      <c r="Y23" s="92" t="s">
        <v>47</v>
      </c>
      <c r="Z23" s="94"/>
      <c r="AA23" s="71">
        <f>COUNTIF(W6:W30,"&gt;=50")-AA22-AA21-AA20</f>
        <v>10</v>
      </c>
      <c r="AB23" s="71">
        <f>AA23/Y1*100</f>
        <v>45.454545454545453</v>
      </c>
    </row>
    <row r="24" spans="1:28" x14ac:dyDescent="0.3">
      <c r="A24" s="1">
        <v>19</v>
      </c>
      <c r="B24" s="74" t="s">
        <v>91</v>
      </c>
      <c r="C24" s="2">
        <v>1</v>
      </c>
      <c r="D24" s="74" t="s">
        <v>71</v>
      </c>
      <c r="E24" s="74">
        <v>1</v>
      </c>
      <c r="F24" s="74">
        <v>1</v>
      </c>
      <c r="G24" s="74">
        <v>1</v>
      </c>
      <c r="H24" s="74">
        <v>0</v>
      </c>
      <c r="I24" s="74">
        <v>1</v>
      </c>
      <c r="J24" s="74">
        <v>2</v>
      </c>
      <c r="K24" s="74">
        <v>0</v>
      </c>
      <c r="L24" s="74">
        <v>1</v>
      </c>
      <c r="M24" s="74">
        <v>2</v>
      </c>
      <c r="N24" s="74">
        <v>0</v>
      </c>
      <c r="O24" s="74" t="s">
        <v>0</v>
      </c>
      <c r="P24" s="74">
        <v>0</v>
      </c>
      <c r="Q24" s="74">
        <v>0</v>
      </c>
      <c r="R24" s="74" t="s">
        <v>0</v>
      </c>
      <c r="S24" s="74">
        <v>0</v>
      </c>
      <c r="T24" s="74">
        <v>0</v>
      </c>
      <c r="U24" s="74">
        <v>10</v>
      </c>
      <c r="V24" s="74">
        <v>3</v>
      </c>
      <c r="W24" s="6">
        <f t="shared" si="18"/>
        <v>50</v>
      </c>
      <c r="Y24" s="92" t="s">
        <v>48</v>
      </c>
      <c r="Z24" s="94"/>
      <c r="AA24" s="71">
        <f>COUNTIF(W6:W25,"&lt;50")</f>
        <v>8</v>
      </c>
      <c r="AB24" s="71">
        <f>AA24/Y1*100</f>
        <v>36.363636363636367</v>
      </c>
    </row>
    <row r="25" spans="1:28" x14ac:dyDescent="0.3">
      <c r="A25" s="1">
        <v>20</v>
      </c>
      <c r="B25" s="74" t="s">
        <v>92</v>
      </c>
      <c r="C25" s="2">
        <v>2</v>
      </c>
      <c r="D25" s="74" t="s">
        <v>71</v>
      </c>
      <c r="E25" s="74">
        <v>1</v>
      </c>
      <c r="F25" s="74">
        <v>1</v>
      </c>
      <c r="G25" s="74">
        <v>1</v>
      </c>
      <c r="H25" s="74">
        <v>1</v>
      </c>
      <c r="I25" s="74">
        <v>1</v>
      </c>
      <c r="J25" s="74" t="s">
        <v>0</v>
      </c>
      <c r="K25" s="74">
        <v>1</v>
      </c>
      <c r="L25" s="74">
        <v>1</v>
      </c>
      <c r="M25" s="74">
        <v>0</v>
      </c>
      <c r="N25" s="74" t="s">
        <v>0</v>
      </c>
      <c r="O25" s="74" t="s">
        <v>0</v>
      </c>
      <c r="P25" s="74">
        <v>1</v>
      </c>
      <c r="Q25" s="74">
        <v>1</v>
      </c>
      <c r="R25" s="74" t="s">
        <v>0</v>
      </c>
      <c r="S25" s="74">
        <v>1</v>
      </c>
      <c r="T25" s="74" t="s">
        <v>0</v>
      </c>
      <c r="U25" s="74">
        <v>11</v>
      </c>
      <c r="V25" s="74">
        <v>4</v>
      </c>
      <c r="W25" s="6">
        <f t="shared" si="18"/>
        <v>55.000000000000007</v>
      </c>
    </row>
    <row r="26" spans="1:28" x14ac:dyDescent="0.3">
      <c r="A26" s="1">
        <v>21</v>
      </c>
      <c r="B26" s="74" t="s">
        <v>93</v>
      </c>
      <c r="C26" s="2">
        <v>1</v>
      </c>
      <c r="D26" s="74" t="s">
        <v>71</v>
      </c>
      <c r="E26" s="74">
        <v>1</v>
      </c>
      <c r="F26" s="74">
        <v>1</v>
      </c>
      <c r="G26" s="74">
        <v>1</v>
      </c>
      <c r="H26" s="74">
        <v>1</v>
      </c>
      <c r="I26" s="74">
        <v>1</v>
      </c>
      <c r="J26" s="74">
        <v>2</v>
      </c>
      <c r="K26" s="74">
        <v>1</v>
      </c>
      <c r="L26" s="74">
        <v>1</v>
      </c>
      <c r="M26" s="74">
        <v>2</v>
      </c>
      <c r="N26" s="74">
        <v>0</v>
      </c>
      <c r="O26" s="74" t="s">
        <v>0</v>
      </c>
      <c r="P26" s="74">
        <v>1</v>
      </c>
      <c r="Q26" s="74">
        <v>1</v>
      </c>
      <c r="R26" s="74" t="s">
        <v>0</v>
      </c>
      <c r="S26" s="74">
        <v>1</v>
      </c>
      <c r="T26" s="74" t="s">
        <v>0</v>
      </c>
      <c r="U26" s="74">
        <v>15</v>
      </c>
      <c r="V26" s="74">
        <v>5</v>
      </c>
      <c r="W26" s="6">
        <f t="shared" si="18"/>
        <v>75</v>
      </c>
    </row>
    <row r="27" spans="1:28" x14ac:dyDescent="0.3">
      <c r="A27" s="1">
        <v>22</v>
      </c>
      <c r="B27" s="74" t="s">
        <v>94</v>
      </c>
      <c r="C27" s="2">
        <v>2</v>
      </c>
      <c r="D27" s="74" t="s">
        <v>71</v>
      </c>
      <c r="E27" s="74">
        <v>1</v>
      </c>
      <c r="F27" s="74">
        <v>1</v>
      </c>
      <c r="G27" s="74">
        <v>1</v>
      </c>
      <c r="H27" s="74">
        <v>0</v>
      </c>
      <c r="I27" s="74">
        <v>1</v>
      </c>
      <c r="J27" s="74">
        <v>0</v>
      </c>
      <c r="K27" s="74" t="s">
        <v>0</v>
      </c>
      <c r="L27" s="74">
        <v>1</v>
      </c>
      <c r="M27" s="74">
        <v>2</v>
      </c>
      <c r="N27" s="74">
        <v>2</v>
      </c>
      <c r="O27" s="74">
        <v>1</v>
      </c>
      <c r="P27" s="74" t="s">
        <v>0</v>
      </c>
      <c r="Q27" s="74">
        <v>1</v>
      </c>
      <c r="R27" s="74">
        <v>1</v>
      </c>
      <c r="S27" s="74" t="s">
        <v>0</v>
      </c>
      <c r="T27" s="74" t="s">
        <v>0</v>
      </c>
      <c r="U27" s="74">
        <v>13</v>
      </c>
      <c r="V27" s="74">
        <v>4</v>
      </c>
      <c r="W27" s="6">
        <f t="shared" si="18"/>
        <v>65</v>
      </c>
    </row>
    <row r="28" spans="1:28" x14ac:dyDescent="0.3">
      <c r="A28" s="1">
        <v>23</v>
      </c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64"/>
      <c r="V28" s="2"/>
      <c r="W28" s="6">
        <f t="shared" ref="W28:W30" si="19">U28/$W$1*100</f>
        <v>0</v>
      </c>
    </row>
    <row r="29" spans="1:28" x14ac:dyDescent="0.3">
      <c r="A29" s="1">
        <v>24</v>
      </c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64"/>
      <c r="V29" s="2"/>
      <c r="W29" s="6">
        <f t="shared" si="19"/>
        <v>0</v>
      </c>
    </row>
    <row r="30" spans="1:28" x14ac:dyDescent="0.3">
      <c r="A30" s="1">
        <v>25</v>
      </c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64"/>
      <c r="V30" s="2"/>
      <c r="W30" s="6">
        <f t="shared" si="19"/>
        <v>0</v>
      </c>
    </row>
    <row r="31" spans="1:28" x14ac:dyDescent="0.3">
      <c r="A31" s="1"/>
      <c r="B31" s="1"/>
      <c r="C31" s="2"/>
      <c r="D31" s="2"/>
      <c r="E31" s="7">
        <f t="shared" ref="E31:T31" si="20">AVERAGE(E6:E30)/E1*100</f>
        <v>86.36363636363636</v>
      </c>
      <c r="F31" s="7">
        <f t="shared" si="20"/>
        <v>77.272727272727266</v>
      </c>
      <c r="G31" s="7">
        <f t="shared" si="20"/>
        <v>86.36363636363636</v>
      </c>
      <c r="H31" s="7">
        <f t="shared" si="20"/>
        <v>72.727272727272734</v>
      </c>
      <c r="I31" s="7">
        <f t="shared" si="20"/>
        <v>77.272727272727266</v>
      </c>
      <c r="J31" s="7">
        <f t="shared" si="20"/>
        <v>38.888888888888893</v>
      </c>
      <c r="K31" s="7">
        <f t="shared" si="20"/>
        <v>55.000000000000007</v>
      </c>
      <c r="L31" s="7">
        <f t="shared" si="20"/>
        <v>90.909090909090907</v>
      </c>
      <c r="M31" s="7">
        <f t="shared" si="20"/>
        <v>31.818181818181817</v>
      </c>
      <c r="N31" s="7">
        <f t="shared" si="20"/>
        <v>38.461538461538467</v>
      </c>
      <c r="O31" s="7">
        <f t="shared" si="20"/>
        <v>46.666666666666664</v>
      </c>
      <c r="P31" s="7">
        <f t="shared" si="20"/>
        <v>53.333333333333336</v>
      </c>
      <c r="Q31" s="7">
        <f t="shared" si="20"/>
        <v>76.19047619047619</v>
      </c>
      <c r="R31" s="7">
        <f t="shared" si="20"/>
        <v>46.666666666666664</v>
      </c>
      <c r="S31" s="7">
        <f t="shared" si="20"/>
        <v>53.333333333333336</v>
      </c>
      <c r="T31" s="7">
        <f t="shared" si="20"/>
        <v>10</v>
      </c>
      <c r="U31" s="36">
        <f>AVERAGE(U6:U30)</f>
        <v>10.136363636363637</v>
      </c>
      <c r="V31" s="36">
        <f>AVERAGE(V6:V30)</f>
        <v>3.5</v>
      </c>
      <c r="W31" s="36">
        <f>AVERAGE(W6:W30)</f>
        <v>44.6</v>
      </c>
      <c r="Y31" s="28"/>
      <c r="Z31" s="28"/>
      <c r="AA31" s="28"/>
    </row>
    <row r="32" spans="1:28" s="28" customFormat="1" x14ac:dyDescent="0.3">
      <c r="C32" s="37"/>
      <c r="D32" s="37"/>
      <c r="U32" s="38"/>
      <c r="V32" s="37"/>
      <c r="Y32"/>
      <c r="Z32"/>
      <c r="AA32"/>
    </row>
    <row r="33" spans="3:20" ht="322.5" customHeight="1" x14ac:dyDescent="0.3">
      <c r="E33" s="72" t="str">
        <f>'2'!B3</f>
        <v>1. Развитие представлений о числе и числовых системах от натуральных до действительных чисел. Оперировать на базовом уровне понятием «натуральное число».</v>
      </c>
      <c r="F33" s="72" t="str">
        <f>'2'!B4</f>
        <v>2. Развитие представлений о числе и числовых системах от натуральных до действительных чисел. Оперировать на базовом уровне понятием «обыкновенная дробь».</v>
      </c>
      <c r="G33" s="72" t="str">
        <f>'2'!B5</f>
        <v>3. Развитие представлений о числе и числовых системах от натуральных до действительных чисел. Оперировать на базовом уровне понятием «десятичная дробь».</v>
      </c>
      <c r="H33" s="72" t="str">
        <f>'2'!B6</f>
        <v>4. Развитие представлений о числе и числовых системах от натуральных до действительных чисел. Решать задачи на нахождение части числа и числа по его части.</v>
      </c>
      <c r="I33" s="72" t="str">
        <f>'2'!B7</f>
        <v>5. Овладение приемами выполнения тождественных преобразований выражений. Использовать свойства чисел и правила действий с рациональными числами при выполнении вычислений.</v>
      </c>
      <c r="J33" s="72" t="str">
        <f>'2'!B8</f>
        <v>6. Умение применять изученные понятия, результаты, методы для решения задач практического характера и задач из смежных дисциплин. Решать задачи разных типов (на работу, на движение), связыва¬ющих три величины; выделять эти величины и отношения между ними; знать различие скоростей объекта в стоячей воде, против течения и по течению реки.</v>
      </c>
      <c r="K33" s="72" t="str">
        <f>'2'!B9</f>
        <v>7. Умение применять изученные понятия, результаты, методы для решения задач практического характера и задач из смежных дисциплин. Решать несложные сюжетные задачи разных типов на все арифметические действия.</v>
      </c>
      <c r="L33" s="72" t="str">
        <f>'2'!B10</f>
        <v>8. Умение применять изученные понятия, результаты, методы для решения задач практического характера и задач из смежных дисциплин. Находить процент от числа, число по проценту от него; находить процентное отношение двух чисел; находить процентное снижение или процентное повышение величины.</v>
      </c>
      <c r="M33" s="72" t="str">
        <f>'2'!B11</f>
        <v>9. Овладение навыками письменных вычислений. Использовать свойства чисел и правила действий с рациональными числами при выполнении вычислений / выполнять вычисления, в том числе с использованием приемов рациональных вычислений, обосновывать алгоритмы выполнения действий.</v>
      </c>
      <c r="N33" s="72" t="str">
        <f>'2'!B12</f>
        <v>10. Умение применять изученные понятия, результаты, методы для решения задач практического характера и задач из смежных дисциплин. Решать задачи на покупки, решать несложные логические задачи методом рассуждений.</v>
      </c>
      <c r="O33" s="72" t="str">
        <f>'2'!B13</f>
        <v>11.1. Умение извлекать информацию, представленную в таблицах, на диаграммах. Читать информацию, представленную в виде таблицы, диаграммы.</v>
      </c>
      <c r="P33" s="72" t="str">
        <f>'2'!B14</f>
        <v>11.2. Умение извлекать информацию, представленную в таблицах, на диаграммах. Читать информацию, представленную в виде таблицы, диаграммы / извлекать, интерпретировать информацию, представленную в таблицах и на диаграммах, отражающую свойства и характеристики реальных процессов и явлений.</v>
      </c>
      <c r="Q33" s="72" t="str">
        <f>'2'!B15</f>
        <v>12.1. Умение применять изученные понятия, результаты, методы для решения задач практического характера и задач из смежных дисциплин. Вычислять расстояния на местности в стандартных ситуациях.</v>
      </c>
      <c r="R33" s="72" t="str">
        <f>'2'!B16</f>
        <v>12.2. Развитие умений моделирования реальных ситуаций на языке геометрии, развитие изобразительных умений. Выполнять простейшие постро¬ения и измерения на местности, необходимые в реальной жизни.</v>
      </c>
      <c r="S33" s="72" t="str">
        <f>'2'!B17</f>
        <v xml:space="preserve">13. Развитие пространственных представлений. Оперировать на базовом уровне понятиями: «прямоугольный параллелепипед», «куб», «шар». </v>
      </c>
      <c r="T33" s="72" t="str">
        <f>'2'!B18</f>
        <v>14. Умение проводить логические обоснования, доказательства математических утверждений. Решать простые и сложные задачи разных типов, а также задачи повышенной трудности.</v>
      </c>
    </row>
    <row r="40" spans="3:20" x14ac:dyDescent="0.3">
      <c r="C40"/>
      <c r="D40"/>
    </row>
    <row r="41" spans="3:20" x14ac:dyDescent="0.3">
      <c r="C41"/>
      <c r="D41"/>
    </row>
    <row r="42" spans="3:20" x14ac:dyDescent="0.3">
      <c r="C42"/>
      <c r="D42"/>
    </row>
    <row r="43" spans="3:20" x14ac:dyDescent="0.3">
      <c r="C43"/>
      <c r="D43"/>
    </row>
    <row r="45" spans="3:20" x14ac:dyDescent="0.3">
      <c r="C45"/>
      <c r="D45"/>
    </row>
    <row r="46" spans="3:20" x14ac:dyDescent="0.3">
      <c r="C46"/>
      <c r="D46"/>
    </row>
    <row r="48" spans="3:20" x14ac:dyDescent="0.3">
      <c r="C48"/>
      <c r="D48"/>
    </row>
    <row r="49" spans="3:4" x14ac:dyDescent="0.3">
      <c r="C49"/>
      <c r="D49"/>
    </row>
    <row r="50" spans="3:4" x14ac:dyDescent="0.3">
      <c r="C50"/>
      <c r="D50"/>
    </row>
  </sheetData>
  <mergeCells count="25">
    <mergeCell ref="Y19:Z19"/>
    <mergeCell ref="Y20:Z20"/>
    <mergeCell ref="Y22:Z22"/>
    <mergeCell ref="Y23:Z23"/>
    <mergeCell ref="Y24:Z24"/>
    <mergeCell ref="Y21:Z21"/>
    <mergeCell ref="Y12:Z12"/>
    <mergeCell ref="AX1:AY1"/>
    <mergeCell ref="AX2:AY2"/>
    <mergeCell ref="AX3:AY3"/>
    <mergeCell ref="AX4:AY4"/>
    <mergeCell ref="AX5:AY5"/>
    <mergeCell ref="Y13:Z13"/>
    <mergeCell ref="Y14:Z14"/>
    <mergeCell ref="Y15:Z15"/>
    <mergeCell ref="Y16:Z16"/>
    <mergeCell ref="Y17:Z17"/>
    <mergeCell ref="V3:V5"/>
    <mergeCell ref="W3:W5"/>
    <mergeCell ref="A3:A5"/>
    <mergeCell ref="B3:B5"/>
    <mergeCell ref="C3:C5"/>
    <mergeCell ref="D3:D5"/>
    <mergeCell ref="E3:T3"/>
    <mergeCell ref="U3:U5"/>
  </mergeCells>
  <conditionalFormatting sqref="V6:V30">
    <cfRule type="cellIs" dxfId="11" priority="3" operator="equal">
      <formula>3</formula>
    </cfRule>
    <cfRule type="cellIs" dxfId="10" priority="4" operator="equal">
      <formula>4</formula>
    </cfRule>
    <cfRule type="cellIs" dxfId="9" priority="5" operator="equal">
      <formula>2</formula>
    </cfRule>
    <cfRule type="cellIs" dxfId="8" priority="6" operator="equal">
      <formula>5</formula>
    </cfRule>
  </conditionalFormatting>
  <conditionalFormatting sqref="E31:T31">
    <cfRule type="cellIs" dxfId="7" priority="1" operator="lessThan">
      <formula>50</formula>
    </cfRule>
    <cfRule type="cellIs" dxfId="6" priority="2" operator="lessThan">
      <formula>50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6"/>
  <sheetViews>
    <sheetView zoomScale="70" zoomScaleNormal="70" workbookViewId="0">
      <selection activeCell="B6" sqref="B6:C25"/>
    </sheetView>
  </sheetViews>
  <sheetFormatPr defaultRowHeight="14.4" x14ac:dyDescent="0.3"/>
  <cols>
    <col min="1" max="1" width="4" bestFit="1" customWidth="1"/>
    <col min="2" max="2" width="11.109375" customWidth="1"/>
    <col min="3" max="3" width="8.44140625" style="3" bestFit="1" customWidth="1"/>
    <col min="4" max="4" width="8.44140625" style="3" customWidth="1"/>
    <col min="5" max="20" width="6.6640625" customWidth="1"/>
    <col min="21" max="21" width="7.5546875" style="30" customWidth="1"/>
    <col min="22" max="22" width="8.6640625" style="3" bestFit="1" customWidth="1"/>
    <col min="25" max="49" width="7.33203125" customWidth="1"/>
  </cols>
  <sheetData>
    <row r="1" spans="1:51" x14ac:dyDescent="0.3">
      <c r="D1" s="31" t="s">
        <v>35</v>
      </c>
      <c r="E1" s="4">
        <f>'1'!E1</f>
        <v>1</v>
      </c>
      <c r="F1" s="4">
        <f>'1'!F1</f>
        <v>1</v>
      </c>
      <c r="G1" s="4">
        <f>'1'!G1</f>
        <v>1</v>
      </c>
      <c r="H1" s="4">
        <f>'1'!H1</f>
        <v>1</v>
      </c>
      <c r="I1" s="4">
        <f>'1'!I1</f>
        <v>1</v>
      </c>
      <c r="J1" s="4">
        <f>'1'!J1</f>
        <v>2</v>
      </c>
      <c r="K1" s="4">
        <f>'1'!K1</f>
        <v>1</v>
      </c>
      <c r="L1" s="4">
        <f>'1'!L1</f>
        <v>1</v>
      </c>
      <c r="M1" s="4">
        <f>'1'!M1</f>
        <v>2</v>
      </c>
      <c r="N1" s="4">
        <f>'1'!N1</f>
        <v>2</v>
      </c>
      <c r="O1" s="4">
        <f>'1'!O1</f>
        <v>1</v>
      </c>
      <c r="P1" s="4">
        <f>'1'!P1</f>
        <v>1</v>
      </c>
      <c r="Q1" s="4">
        <f>'1'!Q1</f>
        <v>1</v>
      </c>
      <c r="R1" s="4">
        <f>'1'!R1</f>
        <v>1</v>
      </c>
      <c r="S1" s="4">
        <f>'1'!S1</f>
        <v>1</v>
      </c>
      <c r="T1" s="4">
        <f>'1'!T1</f>
        <v>2</v>
      </c>
      <c r="W1" s="5">
        <f>SUM(E1:T1)</f>
        <v>20</v>
      </c>
      <c r="Y1" s="73">
        <v>20</v>
      </c>
      <c r="AX1" s="92" t="s">
        <v>10</v>
      </c>
      <c r="AY1" s="93"/>
    </row>
    <row r="2" spans="1:51" x14ac:dyDescent="0.3">
      <c r="Y2" s="2">
        <f t="shared" ref="Y2:AN2" si="0">COUNTIF(E6:E26,E1)</f>
        <v>20</v>
      </c>
      <c r="Z2" s="2">
        <f t="shared" si="0"/>
        <v>18</v>
      </c>
      <c r="AA2" s="2">
        <f t="shared" si="0"/>
        <v>16</v>
      </c>
      <c r="AB2" s="2">
        <f t="shared" si="0"/>
        <v>13</v>
      </c>
      <c r="AC2" s="2">
        <f t="shared" si="0"/>
        <v>19</v>
      </c>
      <c r="AD2" s="2">
        <f t="shared" si="0"/>
        <v>10</v>
      </c>
      <c r="AE2" s="2">
        <f t="shared" si="0"/>
        <v>15</v>
      </c>
      <c r="AF2" s="2">
        <f t="shared" si="0"/>
        <v>16</v>
      </c>
      <c r="AG2" s="2">
        <f t="shared" si="0"/>
        <v>10</v>
      </c>
      <c r="AH2" s="2">
        <f t="shared" si="0"/>
        <v>5</v>
      </c>
      <c r="AI2" s="2">
        <f t="shared" si="0"/>
        <v>5</v>
      </c>
      <c r="AJ2" s="2">
        <f t="shared" si="0"/>
        <v>0</v>
      </c>
      <c r="AK2" s="2">
        <f t="shared" si="0"/>
        <v>10</v>
      </c>
      <c r="AL2" s="2">
        <f t="shared" si="0"/>
        <v>5</v>
      </c>
      <c r="AM2" s="2">
        <f t="shared" si="0"/>
        <v>0</v>
      </c>
      <c r="AN2" s="2">
        <f t="shared" si="0"/>
        <v>0</v>
      </c>
      <c r="AO2" s="2" t="e">
        <f>COUNTIF(#REF!,#REF!)</f>
        <v>#REF!</v>
      </c>
      <c r="AP2" s="2" t="e">
        <f>COUNTIF(#REF!,#REF!)</f>
        <v>#REF!</v>
      </c>
      <c r="AQ2" s="2" t="e">
        <f>COUNTIF(#REF!,#REF!)</f>
        <v>#REF!</v>
      </c>
      <c r="AR2" s="2" t="e">
        <f>COUNTIF(#REF!,#REF!)</f>
        <v>#REF!</v>
      </c>
      <c r="AS2" s="2" t="e">
        <f>COUNTIF(#REF!,#REF!)</f>
        <v>#REF!</v>
      </c>
      <c r="AT2" s="2" t="e">
        <f>COUNTIF(#REF!,#REF!)</f>
        <v>#REF!</v>
      </c>
      <c r="AU2" s="2" t="e">
        <f>COUNTIF(#REF!,#REF!)</f>
        <v>#REF!</v>
      </c>
      <c r="AV2" s="2" t="e">
        <f>COUNTIF(#REF!,#REF!)</f>
        <v>#REF!</v>
      </c>
      <c r="AW2" s="2" t="e">
        <f>COUNTIF(#REF!,#REF!)</f>
        <v>#REF!</v>
      </c>
      <c r="AX2" s="92" t="s">
        <v>11</v>
      </c>
      <c r="AY2" s="93"/>
    </row>
    <row r="3" spans="1:51" x14ac:dyDescent="0.3">
      <c r="A3" s="75" t="s">
        <v>0</v>
      </c>
      <c r="B3" s="75" t="s">
        <v>1</v>
      </c>
      <c r="C3" s="75" t="s">
        <v>3</v>
      </c>
      <c r="D3" s="75" t="s">
        <v>36</v>
      </c>
      <c r="E3" s="78" t="s">
        <v>6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80" t="s">
        <v>4</v>
      </c>
      <c r="V3" s="80" t="s">
        <v>5</v>
      </c>
      <c r="W3" s="75" t="s">
        <v>7</v>
      </c>
      <c r="Y3" s="2">
        <f t="shared" ref="Y3:AW3" si="1">$Y$1-Y2-Y5-Y4</f>
        <v>0</v>
      </c>
      <c r="Z3" s="2">
        <f t="shared" si="1"/>
        <v>0</v>
      </c>
      <c r="AA3" s="2">
        <f t="shared" si="1"/>
        <v>1</v>
      </c>
      <c r="AB3" s="2">
        <f t="shared" si="1"/>
        <v>1</v>
      </c>
      <c r="AC3" s="2">
        <f t="shared" si="1"/>
        <v>0</v>
      </c>
      <c r="AD3" s="2">
        <f t="shared" si="1"/>
        <v>4</v>
      </c>
      <c r="AE3" s="2">
        <f t="shared" si="1"/>
        <v>1</v>
      </c>
      <c r="AF3" s="2">
        <f t="shared" si="1"/>
        <v>2</v>
      </c>
      <c r="AG3" s="2">
        <f t="shared" si="1"/>
        <v>4</v>
      </c>
      <c r="AH3" s="2">
        <f t="shared" si="1"/>
        <v>6</v>
      </c>
      <c r="AI3" s="2">
        <f t="shared" si="1"/>
        <v>12</v>
      </c>
      <c r="AJ3" s="2">
        <f t="shared" si="1"/>
        <v>10</v>
      </c>
      <c r="AK3" s="2">
        <f t="shared" si="1"/>
        <v>4</v>
      </c>
      <c r="AL3" s="2">
        <f t="shared" si="1"/>
        <v>12</v>
      </c>
      <c r="AM3" s="2">
        <f t="shared" si="1"/>
        <v>10</v>
      </c>
      <c r="AN3" s="2">
        <f t="shared" si="1"/>
        <v>13</v>
      </c>
      <c r="AO3" s="2" t="e">
        <f t="shared" si="1"/>
        <v>#REF!</v>
      </c>
      <c r="AP3" s="2" t="e">
        <f t="shared" si="1"/>
        <v>#REF!</v>
      </c>
      <c r="AQ3" s="2" t="e">
        <f t="shared" si="1"/>
        <v>#REF!</v>
      </c>
      <c r="AR3" s="2" t="e">
        <f t="shared" si="1"/>
        <v>#REF!</v>
      </c>
      <c r="AS3" s="2" t="e">
        <f t="shared" si="1"/>
        <v>#REF!</v>
      </c>
      <c r="AT3" s="2" t="e">
        <f t="shared" si="1"/>
        <v>#REF!</v>
      </c>
      <c r="AU3" s="2" t="e">
        <f t="shared" si="1"/>
        <v>#REF!</v>
      </c>
      <c r="AV3" s="2" t="e">
        <f t="shared" si="1"/>
        <v>#REF!</v>
      </c>
      <c r="AW3" s="2" t="e">
        <f t="shared" si="1"/>
        <v>#REF!</v>
      </c>
      <c r="AX3" s="92" t="s">
        <v>12</v>
      </c>
      <c r="AY3" s="93"/>
    </row>
    <row r="4" spans="1:51" x14ac:dyDescent="0.3">
      <c r="A4" s="76"/>
      <c r="B4" s="76"/>
      <c r="C4" s="76"/>
      <c r="D4" s="7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81"/>
      <c r="V4" s="81"/>
      <c r="W4" s="76"/>
      <c r="Y4" s="2">
        <f t="shared" ref="Y4:AN4" si="2">COUNTIF(E6:E26,"=N  ")</f>
        <v>0</v>
      </c>
      <c r="Z4" s="2">
        <f t="shared" si="2"/>
        <v>0</v>
      </c>
      <c r="AA4" s="2">
        <f t="shared" si="2"/>
        <v>0</v>
      </c>
      <c r="AB4" s="2">
        <f t="shared" si="2"/>
        <v>0</v>
      </c>
      <c r="AC4" s="2">
        <f t="shared" si="2"/>
        <v>0</v>
      </c>
      <c r="AD4" s="2">
        <f t="shared" si="2"/>
        <v>0</v>
      </c>
      <c r="AE4" s="2">
        <f t="shared" si="2"/>
        <v>0</v>
      </c>
      <c r="AF4" s="2">
        <f t="shared" si="2"/>
        <v>0</v>
      </c>
      <c r="AG4" s="2">
        <f t="shared" si="2"/>
        <v>0</v>
      </c>
      <c r="AH4" s="2">
        <f t="shared" si="2"/>
        <v>0</v>
      </c>
      <c r="AI4" s="2">
        <f t="shared" si="2"/>
        <v>0</v>
      </c>
      <c r="AJ4" s="2">
        <f t="shared" si="2"/>
        <v>0</v>
      </c>
      <c r="AK4" s="2">
        <f t="shared" si="2"/>
        <v>0</v>
      </c>
      <c r="AL4" s="2">
        <f t="shared" si="2"/>
        <v>0</v>
      </c>
      <c r="AM4" s="2">
        <f t="shared" si="2"/>
        <v>0</v>
      </c>
      <c r="AN4" s="2">
        <f t="shared" si="2"/>
        <v>0</v>
      </c>
      <c r="AO4" s="2" t="e">
        <f>COUNTIF(#REF!,"=N  ")</f>
        <v>#REF!</v>
      </c>
      <c r="AP4" s="2" t="e">
        <f>COUNTIF(#REF!,"=N  ")</f>
        <v>#REF!</v>
      </c>
      <c r="AQ4" s="2" t="e">
        <f>COUNTIF(#REF!,"=N  ")</f>
        <v>#REF!</v>
      </c>
      <c r="AR4" s="2" t="e">
        <f>COUNTIF(#REF!,"=N  ")</f>
        <v>#REF!</v>
      </c>
      <c r="AS4" s="2" t="e">
        <f>COUNTIF(#REF!,"=N  ")</f>
        <v>#REF!</v>
      </c>
      <c r="AT4" s="2" t="e">
        <f>COUNTIF(#REF!,"=N  ")</f>
        <v>#REF!</v>
      </c>
      <c r="AU4" s="2" t="e">
        <f>COUNTIF(#REF!,"=N  ")</f>
        <v>#REF!</v>
      </c>
      <c r="AV4" s="2" t="e">
        <f>COUNTIF(#REF!,"=N  ")</f>
        <v>#REF!</v>
      </c>
      <c r="AW4" s="2" t="e">
        <f>COUNTIF(#REF!,"=N  ")</f>
        <v>#REF!</v>
      </c>
      <c r="AX4" s="92" t="s">
        <v>9</v>
      </c>
      <c r="AY4" s="93"/>
    </row>
    <row r="5" spans="1:51" x14ac:dyDescent="0.3">
      <c r="A5" s="77"/>
      <c r="B5" s="77"/>
      <c r="C5" s="77"/>
      <c r="D5" s="77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82"/>
      <c r="V5" s="82"/>
      <c r="W5" s="77"/>
      <c r="Y5" s="2">
        <f t="shared" ref="Y5:AN5" si="3">COUNTIF(E6:E26,"=0")</f>
        <v>0</v>
      </c>
      <c r="Z5" s="2">
        <f t="shared" si="3"/>
        <v>2</v>
      </c>
      <c r="AA5" s="2">
        <f t="shared" si="3"/>
        <v>3</v>
      </c>
      <c r="AB5" s="2">
        <f t="shared" si="3"/>
        <v>6</v>
      </c>
      <c r="AC5" s="2">
        <f t="shared" si="3"/>
        <v>1</v>
      </c>
      <c r="AD5" s="2">
        <f t="shared" si="3"/>
        <v>6</v>
      </c>
      <c r="AE5" s="2">
        <f t="shared" si="3"/>
        <v>4</v>
      </c>
      <c r="AF5" s="2">
        <f t="shared" si="3"/>
        <v>2</v>
      </c>
      <c r="AG5" s="2">
        <f t="shared" si="3"/>
        <v>6</v>
      </c>
      <c r="AH5" s="2">
        <f t="shared" si="3"/>
        <v>9</v>
      </c>
      <c r="AI5" s="2">
        <f t="shared" si="3"/>
        <v>3</v>
      </c>
      <c r="AJ5" s="2">
        <f t="shared" si="3"/>
        <v>10</v>
      </c>
      <c r="AK5" s="2">
        <f t="shared" si="3"/>
        <v>6</v>
      </c>
      <c r="AL5" s="2">
        <f t="shared" si="3"/>
        <v>3</v>
      </c>
      <c r="AM5" s="2">
        <f t="shared" si="3"/>
        <v>10</v>
      </c>
      <c r="AN5" s="2">
        <f t="shared" si="3"/>
        <v>7</v>
      </c>
      <c r="AO5" s="2" t="e">
        <f>COUNTIF(#REF!,"=0")</f>
        <v>#REF!</v>
      </c>
      <c r="AP5" s="2" t="e">
        <f>COUNTIF(#REF!,"=0")</f>
        <v>#REF!</v>
      </c>
      <c r="AQ5" s="2" t="e">
        <f>COUNTIF(#REF!,"=0")</f>
        <v>#REF!</v>
      </c>
      <c r="AR5" s="2" t="e">
        <f>COUNTIF(#REF!,"=0")</f>
        <v>#REF!</v>
      </c>
      <c r="AS5" s="2" t="e">
        <f>COUNTIF(#REF!,"=0")</f>
        <v>#REF!</v>
      </c>
      <c r="AT5" s="2" t="e">
        <f>COUNTIF(#REF!,"=0")</f>
        <v>#REF!</v>
      </c>
      <c r="AU5" s="2" t="e">
        <f>COUNTIF(#REF!,"=0")</f>
        <v>#REF!</v>
      </c>
      <c r="AV5" s="2" t="e">
        <f>COUNTIF(#REF!,"=0")</f>
        <v>#REF!</v>
      </c>
      <c r="AW5" s="2" t="e">
        <f>COUNTIF(#REF!,"=0")</f>
        <v>#REF!</v>
      </c>
      <c r="AX5" s="92" t="s">
        <v>8</v>
      </c>
      <c r="AY5" s="93"/>
    </row>
    <row r="6" spans="1:51" x14ac:dyDescent="0.3">
      <c r="A6" s="1">
        <v>1</v>
      </c>
      <c r="B6" s="74" t="s">
        <v>95</v>
      </c>
      <c r="C6" s="2">
        <v>2</v>
      </c>
      <c r="D6" s="2" t="s">
        <v>72</v>
      </c>
      <c r="E6" s="74">
        <v>1</v>
      </c>
      <c r="F6" s="74">
        <v>1</v>
      </c>
      <c r="G6" s="74">
        <v>1</v>
      </c>
      <c r="H6" s="74">
        <v>1</v>
      </c>
      <c r="I6" s="74">
        <v>1</v>
      </c>
      <c r="J6" s="74" t="s">
        <v>0</v>
      </c>
      <c r="K6" s="74">
        <v>0</v>
      </c>
      <c r="L6" s="74">
        <v>1</v>
      </c>
      <c r="M6" s="74">
        <v>2</v>
      </c>
      <c r="N6" s="74">
        <v>2</v>
      </c>
      <c r="O6" s="74">
        <v>0</v>
      </c>
      <c r="P6" s="74" t="s">
        <v>0</v>
      </c>
      <c r="Q6" s="74">
        <v>1</v>
      </c>
      <c r="R6" s="74">
        <v>0</v>
      </c>
      <c r="S6" s="74" t="s">
        <v>0</v>
      </c>
      <c r="T6" s="74" t="s">
        <v>0</v>
      </c>
      <c r="U6" s="74">
        <v>13</v>
      </c>
      <c r="V6" s="74">
        <v>4</v>
      </c>
      <c r="W6" s="6">
        <f>U6/$W$1*100</f>
        <v>65</v>
      </c>
    </row>
    <row r="7" spans="1:51" x14ac:dyDescent="0.3">
      <c r="A7" s="1">
        <v>2</v>
      </c>
      <c r="B7" s="74" t="s">
        <v>96</v>
      </c>
      <c r="C7" s="2">
        <v>1</v>
      </c>
      <c r="D7" s="2" t="s">
        <v>72</v>
      </c>
      <c r="E7" s="74">
        <v>1</v>
      </c>
      <c r="F7" s="74">
        <v>1</v>
      </c>
      <c r="G7" s="74">
        <v>1</v>
      </c>
      <c r="H7" s="74">
        <v>1</v>
      </c>
      <c r="I7" s="74">
        <v>1</v>
      </c>
      <c r="J7" s="74">
        <v>2</v>
      </c>
      <c r="K7" s="74">
        <v>1</v>
      </c>
      <c r="L7" s="74">
        <v>1</v>
      </c>
      <c r="M7" s="74">
        <v>2</v>
      </c>
      <c r="N7" s="74">
        <v>2</v>
      </c>
      <c r="O7" s="74" t="s">
        <v>0</v>
      </c>
      <c r="P7" s="74">
        <v>0</v>
      </c>
      <c r="Q7" s="74">
        <v>1</v>
      </c>
      <c r="R7" s="74" t="s">
        <v>0</v>
      </c>
      <c r="S7" s="74">
        <v>0</v>
      </c>
      <c r="T7" s="74">
        <v>1</v>
      </c>
      <c r="U7" s="74">
        <v>17</v>
      </c>
      <c r="V7" s="74">
        <v>5</v>
      </c>
      <c r="W7" s="6">
        <f t="shared" ref="W7:W26" si="4">U7/$W$1*100</f>
        <v>85</v>
      </c>
      <c r="Y7" s="67" t="s">
        <v>13</v>
      </c>
      <c r="Z7" s="14">
        <f>COUNTIF(V6:V26,"=2")</f>
        <v>0</v>
      </c>
      <c r="AA7" s="15">
        <f>Z7/$Y$1*100</f>
        <v>0</v>
      </c>
    </row>
    <row r="8" spans="1:51" x14ac:dyDescent="0.3">
      <c r="A8" s="1">
        <v>3</v>
      </c>
      <c r="B8" s="74" t="s">
        <v>97</v>
      </c>
      <c r="C8" s="2">
        <v>2</v>
      </c>
      <c r="D8" s="2" t="s">
        <v>72</v>
      </c>
      <c r="E8" s="74">
        <v>1</v>
      </c>
      <c r="F8" s="74">
        <v>1</v>
      </c>
      <c r="G8" s="74">
        <v>1</v>
      </c>
      <c r="H8" s="74">
        <v>1</v>
      </c>
      <c r="I8" s="74">
        <v>1</v>
      </c>
      <c r="J8" s="74">
        <v>2</v>
      </c>
      <c r="K8" s="74">
        <v>1</v>
      </c>
      <c r="L8" s="74">
        <v>1</v>
      </c>
      <c r="M8" s="74" t="s">
        <v>0</v>
      </c>
      <c r="N8" s="74" t="s">
        <v>0</v>
      </c>
      <c r="O8" s="74" t="s">
        <v>0</v>
      </c>
      <c r="P8" s="74" t="s">
        <v>0</v>
      </c>
      <c r="Q8" s="74" t="s">
        <v>0</v>
      </c>
      <c r="R8" s="74" t="s">
        <v>0</v>
      </c>
      <c r="S8" s="74" t="s">
        <v>0</v>
      </c>
      <c r="T8" s="74" t="s">
        <v>0</v>
      </c>
      <c r="U8" s="74">
        <v>10</v>
      </c>
      <c r="V8" s="74">
        <v>3</v>
      </c>
      <c r="W8" s="6">
        <f t="shared" si="4"/>
        <v>50</v>
      </c>
      <c r="Y8" s="68" t="s">
        <v>14</v>
      </c>
      <c r="Z8" s="8">
        <f>COUNTIF(V6:V26,"=3")</f>
        <v>12</v>
      </c>
      <c r="AA8" s="13">
        <f>Z8/$Y$1*100</f>
        <v>60</v>
      </c>
    </row>
    <row r="9" spans="1:51" x14ac:dyDescent="0.3">
      <c r="A9" s="1">
        <v>4</v>
      </c>
      <c r="B9" s="74" t="s">
        <v>98</v>
      </c>
      <c r="C9" s="2">
        <v>2</v>
      </c>
      <c r="D9" s="2" t="s">
        <v>72</v>
      </c>
      <c r="E9" s="74">
        <v>1</v>
      </c>
      <c r="F9" s="74">
        <v>1</v>
      </c>
      <c r="G9" s="74">
        <v>0</v>
      </c>
      <c r="H9" s="74">
        <v>0</v>
      </c>
      <c r="I9" s="74">
        <v>1</v>
      </c>
      <c r="J9" s="74">
        <v>2</v>
      </c>
      <c r="K9" s="74">
        <v>1</v>
      </c>
      <c r="L9" s="74">
        <v>1</v>
      </c>
      <c r="M9" s="74">
        <v>2</v>
      </c>
      <c r="N9" s="74">
        <v>0</v>
      </c>
      <c r="O9" s="74" t="s">
        <v>0</v>
      </c>
      <c r="P9" s="74" t="s">
        <v>0</v>
      </c>
      <c r="Q9" s="74">
        <v>1</v>
      </c>
      <c r="R9" s="74" t="s">
        <v>0</v>
      </c>
      <c r="S9" s="74" t="s">
        <v>0</v>
      </c>
      <c r="T9" s="74">
        <v>0</v>
      </c>
      <c r="U9" s="74">
        <v>12</v>
      </c>
      <c r="V9" s="74">
        <v>4</v>
      </c>
      <c r="W9" s="6">
        <f t="shared" si="4"/>
        <v>60</v>
      </c>
      <c r="Y9" s="69" t="s">
        <v>15</v>
      </c>
      <c r="Z9" s="11">
        <f>COUNTIF(V6:V26,"=4")</f>
        <v>5</v>
      </c>
      <c r="AA9" s="12">
        <f>Z9/$Y$1*100</f>
        <v>25</v>
      </c>
    </row>
    <row r="10" spans="1:51" x14ac:dyDescent="0.3">
      <c r="A10" s="1">
        <v>5</v>
      </c>
      <c r="B10" s="74" t="s">
        <v>99</v>
      </c>
      <c r="C10" s="2">
        <v>2</v>
      </c>
      <c r="D10" s="2" t="s">
        <v>72</v>
      </c>
      <c r="E10" s="74">
        <v>1</v>
      </c>
      <c r="F10" s="74">
        <v>1</v>
      </c>
      <c r="G10" s="74">
        <v>1</v>
      </c>
      <c r="H10" s="74">
        <v>1</v>
      </c>
      <c r="I10" s="74">
        <v>0</v>
      </c>
      <c r="J10" s="74">
        <v>0</v>
      </c>
      <c r="K10" s="74">
        <v>1</v>
      </c>
      <c r="L10" s="74">
        <v>1</v>
      </c>
      <c r="M10" s="74">
        <v>0</v>
      </c>
      <c r="N10" s="74" t="s">
        <v>0</v>
      </c>
      <c r="O10" s="74">
        <v>0</v>
      </c>
      <c r="P10" s="74" t="s">
        <v>0</v>
      </c>
      <c r="Q10" s="74">
        <v>1</v>
      </c>
      <c r="R10" s="74">
        <v>0</v>
      </c>
      <c r="S10" s="74" t="s">
        <v>0</v>
      </c>
      <c r="T10" s="74" t="s">
        <v>0</v>
      </c>
      <c r="U10" s="74">
        <v>9</v>
      </c>
      <c r="V10" s="74">
        <v>3</v>
      </c>
      <c r="W10" s="6">
        <f t="shared" si="4"/>
        <v>45</v>
      </c>
      <c r="Y10" s="70" t="s">
        <v>16</v>
      </c>
      <c r="Z10" s="9">
        <f>COUNTIF(V6:V26,"=5")</f>
        <v>3</v>
      </c>
      <c r="AA10" s="10">
        <f>Z10/$Y$1*100</f>
        <v>15</v>
      </c>
    </row>
    <row r="11" spans="1:51" x14ac:dyDescent="0.3">
      <c r="A11" s="1">
        <v>6</v>
      </c>
      <c r="B11" s="74" t="s">
        <v>100</v>
      </c>
      <c r="C11" s="2">
        <v>1</v>
      </c>
      <c r="D11" s="2" t="s">
        <v>72</v>
      </c>
      <c r="E11" s="74">
        <v>1</v>
      </c>
      <c r="F11" s="74">
        <v>1</v>
      </c>
      <c r="G11" s="74">
        <v>1</v>
      </c>
      <c r="H11" s="74">
        <v>1</v>
      </c>
      <c r="I11" s="74">
        <v>1</v>
      </c>
      <c r="J11" s="74">
        <v>2</v>
      </c>
      <c r="K11" s="74">
        <v>1</v>
      </c>
      <c r="L11" s="74">
        <v>1</v>
      </c>
      <c r="M11" s="74">
        <v>2</v>
      </c>
      <c r="N11" s="74">
        <v>0</v>
      </c>
      <c r="O11" s="74">
        <v>1</v>
      </c>
      <c r="P11" s="74">
        <v>0</v>
      </c>
      <c r="Q11" s="74">
        <v>1</v>
      </c>
      <c r="R11" s="74">
        <v>1</v>
      </c>
      <c r="S11" s="74">
        <v>0</v>
      </c>
      <c r="T11" s="74">
        <v>0</v>
      </c>
      <c r="U11" s="74">
        <v>15</v>
      </c>
      <c r="V11" s="74">
        <v>5</v>
      </c>
      <c r="W11" s="6">
        <f t="shared" si="4"/>
        <v>75</v>
      </c>
    </row>
    <row r="12" spans="1:51" x14ac:dyDescent="0.3">
      <c r="A12" s="1">
        <v>7</v>
      </c>
      <c r="B12" s="74" t="s">
        <v>101</v>
      </c>
      <c r="C12" s="2">
        <v>2</v>
      </c>
      <c r="D12" s="2" t="s">
        <v>72</v>
      </c>
      <c r="E12" s="74">
        <v>1</v>
      </c>
      <c r="F12" s="74">
        <v>0</v>
      </c>
      <c r="G12" s="74">
        <v>1</v>
      </c>
      <c r="H12" s="74">
        <v>0</v>
      </c>
      <c r="I12" s="74">
        <v>1</v>
      </c>
      <c r="J12" s="74">
        <v>0</v>
      </c>
      <c r="K12" s="74">
        <v>1</v>
      </c>
      <c r="L12" s="74">
        <v>1</v>
      </c>
      <c r="M12" s="74">
        <v>0</v>
      </c>
      <c r="N12" s="74">
        <v>2</v>
      </c>
      <c r="O12" s="74">
        <v>1</v>
      </c>
      <c r="P12" s="74">
        <v>0</v>
      </c>
      <c r="Q12" s="74">
        <v>0</v>
      </c>
      <c r="R12" s="74">
        <v>1</v>
      </c>
      <c r="S12" s="74">
        <v>0</v>
      </c>
      <c r="T12" s="74" t="s">
        <v>0</v>
      </c>
      <c r="U12" s="74">
        <v>8</v>
      </c>
      <c r="V12" s="74">
        <v>3</v>
      </c>
      <c r="W12" s="6">
        <f t="shared" si="4"/>
        <v>40</v>
      </c>
      <c r="Y12" s="87" t="s">
        <v>52</v>
      </c>
      <c r="Z12" s="87"/>
      <c r="AA12" s="66">
        <f>COUNTIF(W6:W26,100)</f>
        <v>0</v>
      </c>
    </row>
    <row r="13" spans="1:51" x14ac:dyDescent="0.3">
      <c r="A13" s="1">
        <v>8</v>
      </c>
      <c r="B13" s="74" t="s">
        <v>102</v>
      </c>
      <c r="C13" s="2">
        <v>1</v>
      </c>
      <c r="D13" s="2" t="s">
        <v>72</v>
      </c>
      <c r="E13" s="74">
        <v>1</v>
      </c>
      <c r="F13" s="74">
        <v>1</v>
      </c>
      <c r="G13" s="74">
        <v>1</v>
      </c>
      <c r="H13" s="74">
        <v>1</v>
      </c>
      <c r="I13" s="74">
        <v>1</v>
      </c>
      <c r="J13" s="74">
        <v>2</v>
      </c>
      <c r="K13" s="74">
        <v>1</v>
      </c>
      <c r="L13" s="74">
        <v>1</v>
      </c>
      <c r="M13" s="74">
        <v>2</v>
      </c>
      <c r="N13" s="74">
        <v>0</v>
      </c>
      <c r="O13" s="74">
        <v>1</v>
      </c>
      <c r="P13" s="74">
        <v>0</v>
      </c>
      <c r="Q13" s="74">
        <v>1</v>
      </c>
      <c r="R13" s="74">
        <v>1</v>
      </c>
      <c r="S13" s="74">
        <v>0</v>
      </c>
      <c r="T13" s="74">
        <v>0</v>
      </c>
      <c r="U13" s="74">
        <v>15</v>
      </c>
      <c r="V13" s="74">
        <v>5</v>
      </c>
      <c r="W13" s="6">
        <f t="shared" si="4"/>
        <v>75</v>
      </c>
      <c r="Y13" s="88" t="s">
        <v>17</v>
      </c>
      <c r="Z13" s="89"/>
      <c r="AA13" s="7">
        <f>SUM(Z8:Z10)/$Y$1*100</f>
        <v>100</v>
      </c>
    </row>
    <row r="14" spans="1:51" x14ac:dyDescent="0.3">
      <c r="A14" s="1">
        <v>9</v>
      </c>
      <c r="B14" s="74" t="s">
        <v>103</v>
      </c>
      <c r="C14" s="2">
        <v>2</v>
      </c>
      <c r="D14" s="2" t="s">
        <v>72</v>
      </c>
      <c r="E14" s="74">
        <v>1</v>
      </c>
      <c r="F14" s="74">
        <v>1</v>
      </c>
      <c r="G14" s="74">
        <v>1</v>
      </c>
      <c r="H14" s="74">
        <v>0</v>
      </c>
      <c r="I14" s="74">
        <v>1</v>
      </c>
      <c r="J14" s="74" t="s">
        <v>0</v>
      </c>
      <c r="K14" s="74">
        <v>1</v>
      </c>
      <c r="L14" s="74">
        <v>1</v>
      </c>
      <c r="M14" s="74" t="s">
        <v>0</v>
      </c>
      <c r="N14" s="74" t="s">
        <v>0</v>
      </c>
      <c r="O14" s="74" t="s">
        <v>0</v>
      </c>
      <c r="P14" s="74" t="s">
        <v>0</v>
      </c>
      <c r="Q14" s="74">
        <v>1</v>
      </c>
      <c r="R14" s="74" t="s">
        <v>0</v>
      </c>
      <c r="S14" s="74" t="s">
        <v>0</v>
      </c>
      <c r="T14" s="74" t="s">
        <v>0</v>
      </c>
      <c r="U14" s="74">
        <v>8</v>
      </c>
      <c r="V14" s="74">
        <v>3</v>
      </c>
      <c r="W14" s="6">
        <f t="shared" si="4"/>
        <v>40</v>
      </c>
      <c r="Y14" s="88" t="s">
        <v>31</v>
      </c>
      <c r="Z14" s="89"/>
      <c r="AA14" s="7">
        <f>SUM(Z9:Z10)/$Y$1*100</f>
        <v>40</v>
      </c>
    </row>
    <row r="15" spans="1:51" x14ac:dyDescent="0.3">
      <c r="A15" s="1">
        <v>10</v>
      </c>
      <c r="B15" s="74" t="s">
        <v>104</v>
      </c>
      <c r="C15" s="2">
        <v>2</v>
      </c>
      <c r="D15" s="2" t="s">
        <v>72</v>
      </c>
      <c r="E15" s="74">
        <v>1</v>
      </c>
      <c r="F15" s="74">
        <v>1</v>
      </c>
      <c r="G15" s="74">
        <v>1</v>
      </c>
      <c r="H15" s="74">
        <v>0</v>
      </c>
      <c r="I15" s="74">
        <v>1</v>
      </c>
      <c r="J15" s="74">
        <v>2</v>
      </c>
      <c r="K15" s="74">
        <v>1</v>
      </c>
      <c r="L15" s="74">
        <v>1</v>
      </c>
      <c r="M15" s="74">
        <v>2</v>
      </c>
      <c r="N15" s="74">
        <v>2</v>
      </c>
      <c r="O15" s="74" t="s">
        <v>0</v>
      </c>
      <c r="P15" s="74" t="s">
        <v>0</v>
      </c>
      <c r="Q15" s="74">
        <v>0</v>
      </c>
      <c r="R15" s="74" t="s">
        <v>0</v>
      </c>
      <c r="S15" s="74" t="s">
        <v>0</v>
      </c>
      <c r="T15" s="74" t="s">
        <v>0</v>
      </c>
      <c r="U15" s="74">
        <v>14</v>
      </c>
      <c r="V15" s="74">
        <v>4</v>
      </c>
      <c r="W15" s="6">
        <f t="shared" si="4"/>
        <v>70</v>
      </c>
      <c r="Y15" s="88" t="s">
        <v>28</v>
      </c>
      <c r="Z15" s="89"/>
      <c r="AA15" s="7">
        <f>AVERAGE(U6:U26)</f>
        <v>10.8</v>
      </c>
    </row>
    <row r="16" spans="1:51" x14ac:dyDescent="0.3">
      <c r="A16" s="1">
        <v>11</v>
      </c>
      <c r="B16" s="74" t="s">
        <v>105</v>
      </c>
      <c r="C16" s="2">
        <v>1</v>
      </c>
      <c r="D16" s="2" t="s">
        <v>72</v>
      </c>
      <c r="E16" s="74">
        <v>1</v>
      </c>
      <c r="F16" s="74">
        <v>1</v>
      </c>
      <c r="G16" s="74">
        <v>0</v>
      </c>
      <c r="H16" s="74">
        <v>1</v>
      </c>
      <c r="I16" s="74">
        <v>1</v>
      </c>
      <c r="J16" s="74">
        <v>0</v>
      </c>
      <c r="K16" s="74">
        <v>0</v>
      </c>
      <c r="L16" s="74">
        <v>1</v>
      </c>
      <c r="M16" s="74">
        <v>0</v>
      </c>
      <c r="N16" s="74">
        <v>0</v>
      </c>
      <c r="O16" s="74">
        <v>0</v>
      </c>
      <c r="P16" s="74">
        <v>0</v>
      </c>
      <c r="Q16" s="74">
        <v>1</v>
      </c>
      <c r="R16" s="74">
        <v>0</v>
      </c>
      <c r="S16" s="74">
        <v>0</v>
      </c>
      <c r="T16" s="74">
        <v>0</v>
      </c>
      <c r="U16" s="74">
        <v>8</v>
      </c>
      <c r="V16" s="74">
        <v>3</v>
      </c>
      <c r="W16" s="6">
        <f t="shared" si="4"/>
        <v>40</v>
      </c>
      <c r="Y16" s="88" t="s">
        <v>18</v>
      </c>
      <c r="Z16" s="89"/>
      <c r="AA16" s="7">
        <f>AVERAGE(V6:V26)</f>
        <v>3.55</v>
      </c>
    </row>
    <row r="17" spans="1:28" x14ac:dyDescent="0.3">
      <c r="A17" s="1">
        <v>12</v>
      </c>
      <c r="B17" s="74" t="s">
        <v>106</v>
      </c>
      <c r="C17" s="2">
        <v>1</v>
      </c>
      <c r="D17" s="2" t="s">
        <v>72</v>
      </c>
      <c r="E17" s="74">
        <v>1</v>
      </c>
      <c r="F17" s="74">
        <v>1</v>
      </c>
      <c r="G17" s="74">
        <v>1</v>
      </c>
      <c r="H17" s="74">
        <v>1</v>
      </c>
      <c r="I17" s="74">
        <v>1</v>
      </c>
      <c r="J17" s="74">
        <v>2</v>
      </c>
      <c r="K17" s="74">
        <v>1</v>
      </c>
      <c r="L17" s="74" t="s">
        <v>0</v>
      </c>
      <c r="M17" s="74">
        <v>2</v>
      </c>
      <c r="N17" s="74">
        <v>0</v>
      </c>
      <c r="O17" s="74" t="s">
        <v>0</v>
      </c>
      <c r="P17" s="74" t="s">
        <v>0</v>
      </c>
      <c r="Q17" s="74" t="s">
        <v>0</v>
      </c>
      <c r="R17" s="74" t="s">
        <v>0</v>
      </c>
      <c r="S17" s="74" t="s">
        <v>0</v>
      </c>
      <c r="T17" s="74" t="s">
        <v>0</v>
      </c>
      <c r="U17" s="74">
        <v>10</v>
      </c>
      <c r="V17" s="74">
        <v>3</v>
      </c>
      <c r="W17" s="6">
        <f t="shared" si="4"/>
        <v>50</v>
      </c>
      <c r="Y17" s="88" t="s">
        <v>53</v>
      </c>
      <c r="Z17" s="89"/>
      <c r="AA17" s="7">
        <f>AVERAGE(W6:W26)</f>
        <v>51.428571428571431</v>
      </c>
    </row>
    <row r="18" spans="1:28" x14ac:dyDescent="0.3">
      <c r="A18" s="1">
        <v>13</v>
      </c>
      <c r="B18" s="74" t="s">
        <v>107</v>
      </c>
      <c r="C18" s="2">
        <v>2</v>
      </c>
      <c r="D18" s="2" t="s">
        <v>72</v>
      </c>
      <c r="E18" s="74">
        <v>1</v>
      </c>
      <c r="F18" s="74">
        <v>0</v>
      </c>
      <c r="G18" s="74">
        <v>1</v>
      </c>
      <c r="H18" s="74">
        <v>1</v>
      </c>
      <c r="I18" s="74">
        <v>1</v>
      </c>
      <c r="J18" s="74" t="s">
        <v>0</v>
      </c>
      <c r="K18" s="74">
        <v>0</v>
      </c>
      <c r="L18" s="74">
        <v>1</v>
      </c>
      <c r="M18" s="74">
        <v>0</v>
      </c>
      <c r="N18" s="74" t="s">
        <v>0</v>
      </c>
      <c r="O18" s="74" t="s">
        <v>0</v>
      </c>
      <c r="P18" s="74" t="s">
        <v>0</v>
      </c>
      <c r="Q18" s="74" t="s">
        <v>0</v>
      </c>
      <c r="R18" s="74" t="s">
        <v>0</v>
      </c>
      <c r="S18" s="74" t="s">
        <v>0</v>
      </c>
      <c r="T18" s="74" t="s">
        <v>0</v>
      </c>
      <c r="U18" s="74">
        <v>7</v>
      </c>
      <c r="V18" s="74">
        <v>3</v>
      </c>
      <c r="W18" s="6">
        <f t="shared" si="4"/>
        <v>35</v>
      </c>
    </row>
    <row r="19" spans="1:28" x14ac:dyDescent="0.3">
      <c r="A19" s="1">
        <v>14</v>
      </c>
      <c r="B19" s="74" t="s">
        <v>108</v>
      </c>
      <c r="C19" s="2">
        <v>1</v>
      </c>
      <c r="D19" s="2" t="s">
        <v>72</v>
      </c>
      <c r="E19" s="74">
        <v>1</v>
      </c>
      <c r="F19" s="74">
        <v>1</v>
      </c>
      <c r="G19" s="74" t="s">
        <v>0</v>
      </c>
      <c r="H19" s="74">
        <v>1</v>
      </c>
      <c r="I19" s="74">
        <v>1</v>
      </c>
      <c r="J19" s="74">
        <v>0</v>
      </c>
      <c r="K19" s="74">
        <v>1</v>
      </c>
      <c r="L19" s="74">
        <v>1</v>
      </c>
      <c r="M19" s="74">
        <v>0</v>
      </c>
      <c r="N19" s="74" t="s">
        <v>0</v>
      </c>
      <c r="O19" s="74" t="s">
        <v>0</v>
      </c>
      <c r="P19" s="74">
        <v>0</v>
      </c>
      <c r="Q19" s="74">
        <v>1</v>
      </c>
      <c r="R19" s="74" t="s">
        <v>0</v>
      </c>
      <c r="S19" s="74">
        <v>0</v>
      </c>
      <c r="T19" s="74" t="s">
        <v>0</v>
      </c>
      <c r="U19" s="74">
        <v>9</v>
      </c>
      <c r="V19" s="74">
        <v>3</v>
      </c>
      <c r="W19" s="6">
        <f t="shared" si="4"/>
        <v>45</v>
      </c>
      <c r="Y19" s="84" t="s">
        <v>51</v>
      </c>
      <c r="Z19" s="85"/>
      <c r="AA19" s="65" t="s">
        <v>50</v>
      </c>
      <c r="AB19" s="65" t="s">
        <v>49</v>
      </c>
    </row>
    <row r="20" spans="1:28" x14ac:dyDescent="0.3">
      <c r="A20" s="1">
        <v>15</v>
      </c>
      <c r="B20" s="74" t="s">
        <v>109</v>
      </c>
      <c r="C20" s="2">
        <v>2</v>
      </c>
      <c r="D20" s="2" t="s">
        <v>72</v>
      </c>
      <c r="E20" s="74">
        <v>1</v>
      </c>
      <c r="F20" s="74">
        <v>1</v>
      </c>
      <c r="G20" s="74">
        <v>1</v>
      </c>
      <c r="H20" s="74">
        <v>0</v>
      </c>
      <c r="I20" s="74">
        <v>1</v>
      </c>
      <c r="J20" s="74" t="s">
        <v>0</v>
      </c>
      <c r="K20" s="74">
        <v>1</v>
      </c>
      <c r="L20" s="74">
        <v>1</v>
      </c>
      <c r="M20" s="74">
        <v>2</v>
      </c>
      <c r="N20" s="74">
        <v>2</v>
      </c>
      <c r="O20" s="74">
        <v>1</v>
      </c>
      <c r="P20" s="74" t="s">
        <v>0</v>
      </c>
      <c r="Q20" s="74">
        <v>1</v>
      </c>
      <c r="R20" s="74">
        <v>1</v>
      </c>
      <c r="S20" s="74" t="s">
        <v>0</v>
      </c>
      <c r="T20" s="74" t="s">
        <v>0</v>
      </c>
      <c r="U20" s="74">
        <v>14</v>
      </c>
      <c r="V20" s="74">
        <v>4</v>
      </c>
      <c r="W20" s="6">
        <f t="shared" si="4"/>
        <v>70</v>
      </c>
      <c r="Y20" s="92" t="s">
        <v>44</v>
      </c>
      <c r="Z20" s="94"/>
      <c r="AA20" s="71">
        <f>COUNTIF(W6:W26,"&gt;=85")</f>
        <v>1</v>
      </c>
      <c r="AB20" s="71">
        <f>AA20/Y1*100</f>
        <v>5</v>
      </c>
    </row>
    <row r="21" spans="1:28" x14ac:dyDescent="0.3">
      <c r="A21" s="1">
        <v>16</v>
      </c>
      <c r="B21" s="74" t="s">
        <v>110</v>
      </c>
      <c r="C21" s="2">
        <v>1</v>
      </c>
      <c r="D21" s="2" t="s">
        <v>72</v>
      </c>
      <c r="E21" s="74">
        <v>1</v>
      </c>
      <c r="F21" s="74">
        <v>1</v>
      </c>
      <c r="G21" s="74">
        <v>1</v>
      </c>
      <c r="H21" s="74">
        <v>1</v>
      </c>
      <c r="I21" s="74">
        <v>1</v>
      </c>
      <c r="J21" s="74">
        <v>2</v>
      </c>
      <c r="K21" s="74">
        <v>0</v>
      </c>
      <c r="L21" s="74">
        <v>1</v>
      </c>
      <c r="M21" s="74">
        <v>2</v>
      </c>
      <c r="N21" s="74">
        <v>0</v>
      </c>
      <c r="O21" s="74" t="s">
        <v>0</v>
      </c>
      <c r="P21" s="74">
        <v>0</v>
      </c>
      <c r="Q21" s="74">
        <v>0</v>
      </c>
      <c r="R21" s="74" t="s">
        <v>0</v>
      </c>
      <c r="S21" s="74">
        <v>0</v>
      </c>
      <c r="T21" s="74">
        <v>0</v>
      </c>
      <c r="U21" s="74">
        <v>12</v>
      </c>
      <c r="V21" s="74">
        <v>4</v>
      </c>
      <c r="W21" s="6">
        <f t="shared" si="4"/>
        <v>60</v>
      </c>
      <c r="Y21" s="92" t="s">
        <v>45</v>
      </c>
      <c r="Z21" s="93"/>
      <c r="AA21" s="71">
        <f>COUNTIF(W6:W26,"&gt;=75")-AA20</f>
        <v>2</v>
      </c>
      <c r="AB21" s="71">
        <f>AA21/Y1*100</f>
        <v>10</v>
      </c>
    </row>
    <row r="22" spans="1:28" x14ac:dyDescent="0.3">
      <c r="A22" s="1">
        <v>17</v>
      </c>
      <c r="B22" s="74" t="s">
        <v>111</v>
      </c>
      <c r="C22" s="2">
        <v>1</v>
      </c>
      <c r="D22" s="2" t="s">
        <v>72</v>
      </c>
      <c r="E22" s="74">
        <v>1</v>
      </c>
      <c r="F22" s="74">
        <v>1</v>
      </c>
      <c r="G22" s="74">
        <v>1</v>
      </c>
      <c r="H22" s="74">
        <v>1</v>
      </c>
      <c r="I22" s="74">
        <v>1</v>
      </c>
      <c r="J22" s="74">
        <v>2</v>
      </c>
      <c r="K22" s="74">
        <v>1</v>
      </c>
      <c r="L22" s="74">
        <v>0</v>
      </c>
      <c r="M22" s="74">
        <v>0</v>
      </c>
      <c r="N22" s="74">
        <v>0</v>
      </c>
      <c r="O22" s="74" t="s">
        <v>0</v>
      </c>
      <c r="P22" s="74">
        <v>0</v>
      </c>
      <c r="Q22" s="74">
        <v>0</v>
      </c>
      <c r="R22" s="74" t="s">
        <v>0</v>
      </c>
      <c r="S22" s="74">
        <v>0</v>
      </c>
      <c r="T22" s="74">
        <v>0</v>
      </c>
      <c r="U22" s="74">
        <v>10</v>
      </c>
      <c r="V22" s="74">
        <v>3</v>
      </c>
      <c r="W22" s="6">
        <f t="shared" si="4"/>
        <v>50</v>
      </c>
      <c r="Y22" s="92" t="s">
        <v>46</v>
      </c>
      <c r="Z22" s="94"/>
      <c r="AA22" s="71">
        <f>COUNTIF(W6:W26,"&gt;=65")-AA21-AA20</f>
        <v>3</v>
      </c>
      <c r="AB22" s="71">
        <f>AA22/Y1*100</f>
        <v>15</v>
      </c>
    </row>
    <row r="23" spans="1:28" x14ac:dyDescent="0.3">
      <c r="A23" s="1">
        <v>18</v>
      </c>
      <c r="B23" s="74" t="s">
        <v>112</v>
      </c>
      <c r="C23" s="2">
        <v>1</v>
      </c>
      <c r="D23" s="2" t="s">
        <v>72</v>
      </c>
      <c r="E23" s="74">
        <v>1</v>
      </c>
      <c r="F23" s="74">
        <v>1</v>
      </c>
      <c r="G23" s="74">
        <v>1</v>
      </c>
      <c r="H23" s="74">
        <v>1</v>
      </c>
      <c r="I23" s="74">
        <v>1</v>
      </c>
      <c r="J23" s="74">
        <v>0</v>
      </c>
      <c r="K23" s="74">
        <v>1</v>
      </c>
      <c r="L23" s="74">
        <v>1</v>
      </c>
      <c r="M23" s="74">
        <v>1</v>
      </c>
      <c r="N23" s="74">
        <v>0</v>
      </c>
      <c r="O23" s="74" t="s">
        <v>0</v>
      </c>
      <c r="P23" s="74">
        <v>0</v>
      </c>
      <c r="Q23" s="74">
        <v>0</v>
      </c>
      <c r="R23" s="74" t="s">
        <v>0</v>
      </c>
      <c r="S23" s="74">
        <v>0</v>
      </c>
      <c r="T23" s="74">
        <v>0</v>
      </c>
      <c r="U23" s="74">
        <v>10</v>
      </c>
      <c r="V23" s="74">
        <v>3</v>
      </c>
      <c r="W23" s="6">
        <f t="shared" si="4"/>
        <v>50</v>
      </c>
      <c r="Y23" s="92" t="s">
        <v>47</v>
      </c>
      <c r="Z23" s="94"/>
      <c r="AA23" s="71">
        <f>COUNTIF(W6:W26,"&gt;=50")-AA22-AA21-AA20</f>
        <v>6</v>
      </c>
      <c r="AB23" s="71">
        <f>AA23/Y1*100</f>
        <v>30</v>
      </c>
    </row>
    <row r="24" spans="1:28" x14ac:dyDescent="0.3">
      <c r="A24" s="1">
        <v>19</v>
      </c>
      <c r="B24" s="74" t="s">
        <v>113</v>
      </c>
      <c r="C24" s="2">
        <v>2</v>
      </c>
      <c r="D24" s="2" t="s">
        <v>72</v>
      </c>
      <c r="E24" s="74">
        <v>1</v>
      </c>
      <c r="F24" s="74">
        <v>1</v>
      </c>
      <c r="G24" s="74">
        <v>1</v>
      </c>
      <c r="H24" s="74">
        <v>0</v>
      </c>
      <c r="I24" s="74">
        <v>1</v>
      </c>
      <c r="J24" s="74">
        <v>0</v>
      </c>
      <c r="K24" s="74">
        <v>1</v>
      </c>
      <c r="L24" s="74">
        <v>0</v>
      </c>
      <c r="M24" s="74" t="s">
        <v>0</v>
      </c>
      <c r="N24" s="74">
        <v>0</v>
      </c>
      <c r="O24" s="74">
        <v>1</v>
      </c>
      <c r="P24" s="74" t="s">
        <v>0</v>
      </c>
      <c r="Q24" s="74">
        <v>0</v>
      </c>
      <c r="R24" s="74">
        <v>1</v>
      </c>
      <c r="S24" s="74" t="s">
        <v>0</v>
      </c>
      <c r="T24" s="74" t="s">
        <v>0</v>
      </c>
      <c r="U24" s="74">
        <v>7</v>
      </c>
      <c r="V24" s="74">
        <v>3</v>
      </c>
      <c r="W24" s="6">
        <f t="shared" si="4"/>
        <v>35</v>
      </c>
      <c r="Y24" s="92" t="s">
        <v>48</v>
      </c>
      <c r="Z24" s="94"/>
      <c r="AA24" s="71">
        <f>COUNTIF(W6:W25,"&lt;50")</f>
        <v>8</v>
      </c>
      <c r="AB24" s="71">
        <f>AA24/Y1*100</f>
        <v>40</v>
      </c>
    </row>
    <row r="25" spans="1:28" x14ac:dyDescent="0.3">
      <c r="A25" s="1">
        <v>20</v>
      </c>
      <c r="B25" s="74" t="s">
        <v>114</v>
      </c>
      <c r="C25" s="2">
        <v>1</v>
      </c>
      <c r="D25" s="2" t="s">
        <v>72</v>
      </c>
      <c r="E25" s="74">
        <v>1</v>
      </c>
      <c r="F25" s="74">
        <v>1</v>
      </c>
      <c r="G25" s="74">
        <v>0</v>
      </c>
      <c r="H25" s="74" t="s">
        <v>0</v>
      </c>
      <c r="I25" s="74">
        <v>1</v>
      </c>
      <c r="J25" s="74">
        <v>2</v>
      </c>
      <c r="K25" s="74" t="s">
        <v>0</v>
      </c>
      <c r="L25" s="74" t="s">
        <v>0</v>
      </c>
      <c r="M25" s="74">
        <v>2</v>
      </c>
      <c r="N25" s="74" t="s">
        <v>0</v>
      </c>
      <c r="O25" s="74" t="s">
        <v>0</v>
      </c>
      <c r="P25" s="74">
        <v>0</v>
      </c>
      <c r="Q25" s="74" t="s">
        <v>0</v>
      </c>
      <c r="R25" s="74" t="s">
        <v>0</v>
      </c>
      <c r="S25" s="74">
        <v>0</v>
      </c>
      <c r="T25" s="74" t="s">
        <v>0</v>
      </c>
      <c r="U25" s="74">
        <v>8</v>
      </c>
      <c r="V25" s="74">
        <v>3</v>
      </c>
      <c r="W25" s="6">
        <f t="shared" si="4"/>
        <v>40</v>
      </c>
    </row>
    <row r="26" spans="1:28" x14ac:dyDescent="0.3">
      <c r="A26" s="1">
        <v>21</v>
      </c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64"/>
      <c r="V26" s="2"/>
      <c r="W26" s="6">
        <f t="shared" si="4"/>
        <v>0</v>
      </c>
    </row>
    <row r="27" spans="1:28" x14ac:dyDescent="0.3">
      <c r="A27" s="1"/>
      <c r="B27" s="1"/>
      <c r="C27" s="2"/>
      <c r="D27" s="2"/>
      <c r="E27" s="7">
        <f t="shared" ref="E27:T27" si="5">AVERAGE(E6:E26)/E1*100</f>
        <v>100</v>
      </c>
      <c r="F27" s="7">
        <f t="shared" si="5"/>
        <v>90</v>
      </c>
      <c r="G27" s="7">
        <f t="shared" si="5"/>
        <v>84.210526315789465</v>
      </c>
      <c r="H27" s="7">
        <f t="shared" si="5"/>
        <v>68.421052631578945</v>
      </c>
      <c r="I27" s="7">
        <f t="shared" si="5"/>
        <v>95</v>
      </c>
      <c r="J27" s="7">
        <f t="shared" si="5"/>
        <v>62.5</v>
      </c>
      <c r="K27" s="7">
        <f t="shared" si="5"/>
        <v>78.94736842105263</v>
      </c>
      <c r="L27" s="7">
        <f t="shared" si="5"/>
        <v>88.888888888888886</v>
      </c>
      <c r="M27" s="7">
        <f t="shared" si="5"/>
        <v>61.764705882352942</v>
      </c>
      <c r="N27" s="7">
        <f t="shared" si="5"/>
        <v>35.714285714285715</v>
      </c>
      <c r="O27" s="7">
        <f t="shared" si="5"/>
        <v>62.5</v>
      </c>
      <c r="P27" s="7">
        <f t="shared" si="5"/>
        <v>0</v>
      </c>
      <c r="Q27" s="7">
        <f t="shared" si="5"/>
        <v>62.5</v>
      </c>
      <c r="R27" s="7">
        <f t="shared" si="5"/>
        <v>62.5</v>
      </c>
      <c r="S27" s="7">
        <f t="shared" si="5"/>
        <v>0</v>
      </c>
      <c r="T27" s="7">
        <f t="shared" si="5"/>
        <v>6.25</v>
      </c>
      <c r="U27" s="36">
        <f>AVERAGE(U6:U26)</f>
        <v>10.8</v>
      </c>
      <c r="V27" s="36">
        <f>AVERAGE(V6:V26)</f>
        <v>3.55</v>
      </c>
      <c r="W27" s="36">
        <f>AVERAGE(W6:W26)</f>
        <v>51.428571428571431</v>
      </c>
      <c r="Y27" s="28"/>
      <c r="Z27" s="28"/>
      <c r="AA27" s="28"/>
    </row>
    <row r="28" spans="1:28" s="28" customFormat="1" x14ac:dyDescent="0.3">
      <c r="C28" s="37"/>
      <c r="D28" s="37"/>
      <c r="U28" s="38"/>
      <c r="V28" s="37"/>
      <c r="Y28"/>
      <c r="Z28"/>
      <c r="AA28"/>
    </row>
    <row r="29" spans="1:28" ht="322.5" customHeight="1" x14ac:dyDescent="0.3">
      <c r="E29" s="72" t="str">
        <f>'2'!B3</f>
        <v>1. Развитие представлений о числе и числовых системах от натуральных до действительных чисел. Оперировать на базовом уровне понятием «натуральное число».</v>
      </c>
      <c r="F29" s="72" t="str">
        <f>'2'!B4</f>
        <v>2. Развитие представлений о числе и числовых системах от натуральных до действительных чисел. Оперировать на базовом уровне понятием «обыкновенная дробь».</v>
      </c>
      <c r="G29" s="72" t="str">
        <f>'2'!B5</f>
        <v>3. Развитие представлений о числе и числовых системах от натуральных до действительных чисел. Оперировать на базовом уровне понятием «десятичная дробь».</v>
      </c>
      <c r="H29" s="72" t="str">
        <f>'2'!B6</f>
        <v>4. Развитие представлений о числе и числовых системах от натуральных до действительных чисел. Решать задачи на нахождение части числа и числа по его части.</v>
      </c>
      <c r="I29" s="72" t="str">
        <f>'2'!B7</f>
        <v>5. Овладение приемами выполнения тождественных преобразований выражений. Использовать свойства чисел и правила действий с рациональными числами при выполнении вычислений.</v>
      </c>
      <c r="J29" s="72" t="str">
        <f>'2'!B8</f>
        <v>6. Умение применять изученные понятия, результаты, методы для решения задач практического характера и задач из смежных дисциплин. Решать задачи разных типов (на работу, на движение), связыва¬ющих три величины; выделять эти величины и отношения между ними; знать различие скоростей объекта в стоячей воде, против течения и по течению реки.</v>
      </c>
      <c r="K29" s="72" t="str">
        <f>'2'!B9</f>
        <v>7. Умение применять изученные понятия, результаты, методы для решения задач практического характера и задач из смежных дисциплин. Решать несложные сюжетные задачи разных типов на все арифметические действия.</v>
      </c>
      <c r="L29" s="72" t="str">
        <f>'2'!B10</f>
        <v>8. Умение применять изученные понятия, результаты, методы для решения задач практического характера и задач из смежных дисциплин. Находить процент от числа, число по проценту от него; находить процентное отношение двух чисел; находить процентное снижение или процентное повышение величины.</v>
      </c>
      <c r="M29" s="72" t="str">
        <f>'2'!B11</f>
        <v>9. Овладение навыками письменных вычислений. Использовать свойства чисел и правила действий с рациональными числами при выполнении вычислений / выполнять вычисления, в том числе с использованием приемов рациональных вычислений, обосновывать алгоритмы выполнения действий.</v>
      </c>
      <c r="N29" s="72" t="str">
        <f>'2'!B12</f>
        <v>10. Умение применять изученные понятия, результаты, методы для решения задач практического характера и задач из смежных дисциплин. Решать задачи на покупки, решать несложные логические задачи методом рассуждений.</v>
      </c>
      <c r="O29" s="72" t="str">
        <f>'2'!B13</f>
        <v>11.1. Умение извлекать информацию, представленную в таблицах, на диаграммах. Читать информацию, представленную в виде таблицы, диаграммы.</v>
      </c>
      <c r="P29" s="72" t="str">
        <f>'2'!B14</f>
        <v>11.2. Умение извлекать информацию, представленную в таблицах, на диаграммах. Читать информацию, представленную в виде таблицы, диаграммы / извлекать, интерпретировать информацию, представленную в таблицах и на диаграммах, отражающую свойства и характеристики реальных процессов и явлений.</v>
      </c>
      <c r="Q29" s="72" t="str">
        <f>'2'!B15</f>
        <v>12.1. Умение применять изученные понятия, результаты, методы для решения задач практического характера и задач из смежных дисциплин. Вычислять расстояния на местности в стандартных ситуациях.</v>
      </c>
      <c r="R29" s="72" t="str">
        <f>'2'!B16</f>
        <v>12.2. Развитие умений моделирования реальных ситуаций на языке геометрии, развитие изобразительных умений. Выполнять простейшие постро¬ения и измерения на местности, необходимые в реальной жизни.</v>
      </c>
      <c r="S29" s="72" t="str">
        <f>'2'!B17</f>
        <v xml:space="preserve">13. Развитие пространственных представлений. Оперировать на базовом уровне понятиями: «прямоугольный параллелепипед», «куб», «шар». </v>
      </c>
      <c r="T29" s="72" t="str">
        <f>'2'!B18</f>
        <v>14. Умение проводить логические обоснования, доказательства математических утверждений. Решать простые и сложные задачи разных типов, а также задачи повышенной трудности.</v>
      </c>
    </row>
    <row r="36" spans="3:4" x14ac:dyDescent="0.3">
      <c r="C36"/>
      <c r="D36"/>
    </row>
    <row r="37" spans="3:4" x14ac:dyDescent="0.3">
      <c r="C37"/>
      <c r="D37"/>
    </row>
    <row r="38" spans="3:4" x14ac:dyDescent="0.3">
      <c r="C38"/>
      <c r="D38"/>
    </row>
    <row r="39" spans="3:4" x14ac:dyDescent="0.3">
      <c r="C39"/>
      <c r="D39"/>
    </row>
    <row r="41" spans="3:4" x14ac:dyDescent="0.3">
      <c r="C41"/>
      <c r="D41"/>
    </row>
    <row r="42" spans="3:4" x14ac:dyDescent="0.3">
      <c r="C42"/>
      <c r="D42"/>
    </row>
    <row r="44" spans="3:4" x14ac:dyDescent="0.3">
      <c r="C44"/>
      <c r="D44"/>
    </row>
    <row r="45" spans="3:4" x14ac:dyDescent="0.3">
      <c r="C45"/>
      <c r="D45"/>
    </row>
    <row r="46" spans="3:4" x14ac:dyDescent="0.3">
      <c r="C46"/>
      <c r="D46"/>
    </row>
  </sheetData>
  <mergeCells count="25">
    <mergeCell ref="Y14:Z14"/>
    <mergeCell ref="AX1:AY1"/>
    <mergeCell ref="AX2:AY2"/>
    <mergeCell ref="A3:A5"/>
    <mergeCell ref="B3:B5"/>
    <mergeCell ref="C3:C5"/>
    <mergeCell ref="D3:D5"/>
    <mergeCell ref="E3:T3"/>
    <mergeCell ref="U3:U5"/>
    <mergeCell ref="V3:V5"/>
    <mergeCell ref="W3:W5"/>
    <mergeCell ref="AX3:AY3"/>
    <mergeCell ref="AX4:AY4"/>
    <mergeCell ref="AX5:AY5"/>
    <mergeCell ref="Y12:Z12"/>
    <mergeCell ref="Y13:Z13"/>
    <mergeCell ref="Y22:Z22"/>
    <mergeCell ref="Y23:Z23"/>
    <mergeCell ref="Y24:Z24"/>
    <mergeCell ref="Y15:Z15"/>
    <mergeCell ref="Y16:Z16"/>
    <mergeCell ref="Y17:Z17"/>
    <mergeCell ref="Y19:Z19"/>
    <mergeCell ref="Y20:Z20"/>
    <mergeCell ref="Y21:Z21"/>
  </mergeCells>
  <conditionalFormatting sqref="V6:V26">
    <cfRule type="cellIs" dxfId="5" priority="3" operator="equal">
      <formula>3</formula>
    </cfRule>
    <cfRule type="cellIs" dxfId="4" priority="4" operator="equal">
      <formula>4</formula>
    </cfRule>
    <cfRule type="cellIs" dxfId="3" priority="5" operator="equal">
      <formula>2</formula>
    </cfRule>
    <cfRule type="cellIs" dxfId="2" priority="6" operator="equal">
      <formula>5</formula>
    </cfRule>
  </conditionalFormatting>
  <conditionalFormatting sqref="E27:T27">
    <cfRule type="cellIs" dxfId="1" priority="1" operator="lessThan">
      <formula>50</formula>
    </cfRule>
    <cfRule type="cellIs" dxfId="0" priority="2" operator="lessThan">
      <formula>50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workbookViewId="0">
      <selection activeCell="B4" sqref="B4"/>
    </sheetView>
  </sheetViews>
  <sheetFormatPr defaultRowHeight="14.4" x14ac:dyDescent="0.3"/>
  <cols>
    <col min="2" max="2" width="24" customWidth="1"/>
    <col min="3" max="7" width="9.33203125" bestFit="1" customWidth="1"/>
    <col min="8" max="8" width="11.5546875" bestFit="1" customWidth="1"/>
    <col min="9" max="9" width="10.44140625" bestFit="1" customWidth="1"/>
    <col min="10" max="10" width="9.33203125" bestFit="1" customWidth="1"/>
    <col min="11" max="11" width="9.33203125" customWidth="1"/>
    <col min="12" max="12" width="11.5546875" bestFit="1" customWidth="1"/>
  </cols>
  <sheetData>
    <row r="1" spans="1:13" s="17" customFormat="1" ht="21" customHeight="1" x14ac:dyDescent="0.3">
      <c r="A1" s="95" t="s">
        <v>2</v>
      </c>
      <c r="B1" s="97" t="s">
        <v>19</v>
      </c>
      <c r="C1" s="99" t="s">
        <v>20</v>
      </c>
      <c r="D1" s="101" t="s">
        <v>42</v>
      </c>
      <c r="E1" s="102"/>
      <c r="F1" s="102"/>
      <c r="G1" s="102"/>
      <c r="H1" s="102"/>
      <c r="I1" s="102"/>
      <c r="J1" s="102"/>
      <c r="K1" s="102"/>
      <c r="L1" s="103"/>
      <c r="M1" s="16"/>
    </row>
    <row r="2" spans="1:13" s="17" customFormat="1" ht="106.5" customHeight="1" x14ac:dyDescent="0.3">
      <c r="A2" s="96"/>
      <c r="B2" s="98"/>
      <c r="C2" s="100"/>
      <c r="D2" s="53" t="s">
        <v>21</v>
      </c>
      <c r="E2" s="53" t="s">
        <v>22</v>
      </c>
      <c r="F2" s="53" t="s">
        <v>23</v>
      </c>
      <c r="G2" s="53" t="s">
        <v>24</v>
      </c>
      <c r="H2" s="54" t="s">
        <v>29</v>
      </c>
      <c r="I2" s="54" t="s">
        <v>30</v>
      </c>
      <c r="J2" s="59" t="s">
        <v>26</v>
      </c>
      <c r="K2" s="59" t="s">
        <v>25</v>
      </c>
      <c r="L2" s="59" t="s">
        <v>32</v>
      </c>
      <c r="M2" s="18"/>
    </row>
    <row r="3" spans="1:13" s="17" customFormat="1" ht="13.8" x14ac:dyDescent="0.3">
      <c r="A3" s="19" t="s">
        <v>71</v>
      </c>
      <c r="B3" s="20" t="s">
        <v>115</v>
      </c>
      <c r="C3" s="21">
        <f>'6А'!Y1</f>
        <v>22</v>
      </c>
      <c r="D3" s="55">
        <f>'6А'!Z10</f>
        <v>1</v>
      </c>
      <c r="E3" s="55">
        <f>'6А'!Z9</f>
        <v>10</v>
      </c>
      <c r="F3" s="55">
        <f>'6А'!Z8</f>
        <v>10</v>
      </c>
      <c r="G3" s="55">
        <f>'6А'!Z7</f>
        <v>1</v>
      </c>
      <c r="H3" s="56">
        <f>'6А'!AA13</f>
        <v>95.454545454545453</v>
      </c>
      <c r="I3" s="56">
        <f>'6А'!AA14</f>
        <v>50</v>
      </c>
      <c r="J3" s="60">
        <f>'6А'!AA15</f>
        <v>10.136363636363637</v>
      </c>
      <c r="K3" s="60">
        <f>'6А'!AA16</f>
        <v>3.5</v>
      </c>
      <c r="L3" s="60">
        <f>'6А'!AA17</f>
        <v>44.6</v>
      </c>
      <c r="M3" s="22"/>
    </row>
    <row r="4" spans="1:13" s="17" customFormat="1" ht="13.8" x14ac:dyDescent="0.3">
      <c r="A4" s="19" t="s">
        <v>72</v>
      </c>
      <c r="B4" s="23" t="s">
        <v>116</v>
      </c>
      <c r="C4" s="21">
        <f>'6Б'!Y1</f>
        <v>20</v>
      </c>
      <c r="D4" s="55">
        <f>'6Б'!Z10</f>
        <v>3</v>
      </c>
      <c r="E4" s="55">
        <f>'6Б'!Z9</f>
        <v>5</v>
      </c>
      <c r="F4" s="55">
        <f>'6Б'!Z8</f>
        <v>12</v>
      </c>
      <c r="G4" s="55">
        <f>'6Б'!Z7</f>
        <v>0</v>
      </c>
      <c r="H4" s="56">
        <f>'6А'!AA13</f>
        <v>95.454545454545453</v>
      </c>
      <c r="I4" s="56">
        <f>'6Б'!AA14</f>
        <v>40</v>
      </c>
      <c r="J4" s="60">
        <f>'6Б'!AA15</f>
        <v>10.8</v>
      </c>
      <c r="K4" s="60">
        <f>'6Б'!AA16</f>
        <v>3.55</v>
      </c>
      <c r="L4" s="60">
        <f>'6Б'!AA17</f>
        <v>51.428571428571431</v>
      </c>
      <c r="M4" s="22"/>
    </row>
    <row r="5" spans="1:13" s="17" customFormat="1" ht="13.8" x14ac:dyDescent="0.3">
      <c r="A5" s="25" t="s">
        <v>54</v>
      </c>
      <c r="B5" s="26" t="s">
        <v>27</v>
      </c>
      <c r="C5" s="24">
        <f>SUM(C3:C4)</f>
        <v>42</v>
      </c>
      <c r="D5" s="57">
        <f>SUM(D3:D4)</f>
        <v>4</v>
      </c>
      <c r="E5" s="57">
        <f>SUM(E3:E4)</f>
        <v>15</v>
      </c>
      <c r="F5" s="57">
        <f>SUM(F3:F4)</f>
        <v>22</v>
      </c>
      <c r="G5" s="57">
        <f>SUM(G3:G4)</f>
        <v>1</v>
      </c>
      <c r="H5" s="58">
        <f>'1'!W64</f>
        <v>97.61904761904762</v>
      </c>
      <c r="I5" s="58">
        <f>'1'!W65</f>
        <v>45.238095238095241</v>
      </c>
      <c r="J5" s="61">
        <f>'1'!W66</f>
        <v>10.452380952380953</v>
      </c>
      <c r="K5" s="61">
        <f>'1'!W67</f>
        <v>3.5238095238095237</v>
      </c>
      <c r="L5" s="61">
        <f>'1'!W68</f>
        <v>51.046511627906973</v>
      </c>
      <c r="M5" s="22"/>
    </row>
  </sheetData>
  <mergeCells count="4">
    <mergeCell ref="A1:A2"/>
    <mergeCell ref="B1:B2"/>
    <mergeCell ref="C1:C2"/>
    <mergeCell ref="D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6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1</vt:lpstr>
      <vt:lpstr>2</vt:lpstr>
      <vt:lpstr>6А</vt:lpstr>
      <vt:lpstr>6Б</vt:lpstr>
      <vt:lpstr>показатели</vt:lpstr>
      <vt:lpstr>Лист1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User</cp:lastModifiedBy>
  <dcterms:created xsi:type="dcterms:W3CDTF">2016-10-24T20:28:15Z</dcterms:created>
  <dcterms:modified xsi:type="dcterms:W3CDTF">2023-01-22T08:45:59Z</dcterms:modified>
</cp:coreProperties>
</file>