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08" activeTab="5"/>
  </bookViews>
  <sheets>
    <sheet name="1" sheetId="4" r:id="rId1"/>
    <sheet name="2" sheetId="5" r:id="rId2"/>
    <sheet name="уровни" sheetId="13" r:id="rId3"/>
    <sheet name="6А" sheetId="11" r:id="rId4"/>
    <sheet name="6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'1'!$E$3:$AF$39</definedName>
    <definedName name="_xlnm.Print_Area" localSheetId="0">'1'!$A$2:$AF$57</definedName>
  </definedNames>
  <calcPr calcId="145621"/>
</workbook>
</file>

<file path=xl/calcChain.xml><?xml version="1.0" encoding="utf-8"?>
<calcChain xmlns="http://schemas.openxmlformats.org/spreadsheetml/2006/main">
  <c r="BA4" i="11" l="1"/>
  <c r="BA5" i="11"/>
  <c r="C22" i="5" l="1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6" l="1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AE29" i="18"/>
  <c r="AD29" i="18"/>
  <c r="AJ16" i="18"/>
  <c r="K4" i="6" s="1"/>
  <c r="AJ15" i="18"/>
  <c r="J4" i="6" s="1"/>
  <c r="AI10" i="18"/>
  <c r="AJ10" i="18" s="1"/>
  <c r="AI9" i="18"/>
  <c r="E4" i="6" s="1"/>
  <c r="AI8" i="18"/>
  <c r="AJ8" i="18" s="1"/>
  <c r="AI7" i="18"/>
  <c r="AJ7" i="18" s="1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X1" i="18"/>
  <c r="X29" i="18" s="1"/>
  <c r="W1" i="18"/>
  <c r="W29" i="18" s="1"/>
  <c r="V1" i="18"/>
  <c r="AY2" i="18" s="1"/>
  <c r="AY3" i="18" s="1"/>
  <c r="U1" i="18"/>
  <c r="U29" i="18" s="1"/>
  <c r="T1" i="18"/>
  <c r="T29" i="18" s="1"/>
  <c r="S1" i="18"/>
  <c r="S29" i="18" s="1"/>
  <c r="R1" i="18"/>
  <c r="AU2" i="18" s="1"/>
  <c r="AU3" i="18" s="1"/>
  <c r="Q1" i="18"/>
  <c r="Q29" i="18" s="1"/>
  <c r="P1" i="18"/>
  <c r="P29" i="18" s="1"/>
  <c r="O1" i="18"/>
  <c r="O29" i="18" s="1"/>
  <c r="N1" i="18"/>
  <c r="AQ2" i="18" s="1"/>
  <c r="AQ3" i="18" s="1"/>
  <c r="M1" i="18"/>
  <c r="M29" i="18" s="1"/>
  <c r="L1" i="18"/>
  <c r="L29" i="18" s="1"/>
  <c r="K1" i="18"/>
  <c r="AN2" i="18" s="1"/>
  <c r="J1" i="18"/>
  <c r="AM2" i="18" s="1"/>
  <c r="AM3" i="18" s="1"/>
  <c r="I1" i="18"/>
  <c r="I29" i="18" s="1"/>
  <c r="H1" i="18"/>
  <c r="H29" i="18" s="1"/>
  <c r="G1" i="18"/>
  <c r="G29" i="18" s="1"/>
  <c r="F1" i="18"/>
  <c r="AI2" i="18" s="1"/>
  <c r="AI3" i="18" s="1"/>
  <c r="E1" i="18"/>
  <c r="E29" i="18" s="1"/>
  <c r="F1" i="11"/>
  <c r="G1" i="11"/>
  <c r="H1" i="11"/>
  <c r="I1" i="11"/>
  <c r="J1" i="11"/>
  <c r="K1" i="11"/>
  <c r="L1" i="11"/>
  <c r="M1" i="11"/>
  <c r="N1" i="11"/>
  <c r="O1" i="11"/>
  <c r="P1" i="11"/>
  <c r="AS2" i="11" s="1"/>
  <c r="H14" i="5" s="1"/>
  <c r="Q1" i="11"/>
  <c r="AT2" i="11" s="1"/>
  <c r="H15" i="5" s="1"/>
  <c r="R1" i="11"/>
  <c r="AU2" i="11" s="1"/>
  <c r="H16" i="5" s="1"/>
  <c r="S1" i="11"/>
  <c r="S26" i="11" s="1"/>
  <c r="T1" i="11"/>
  <c r="AW2" i="11" s="1"/>
  <c r="H18" i="5" s="1"/>
  <c r="U1" i="11"/>
  <c r="AX2" i="11" s="1"/>
  <c r="H19" i="5" s="1"/>
  <c r="V1" i="11"/>
  <c r="AY2" i="11" s="1"/>
  <c r="H20" i="5" s="1"/>
  <c r="W1" i="11"/>
  <c r="AZ2" i="11" s="1"/>
  <c r="H21" i="5" s="1"/>
  <c r="X1" i="11"/>
  <c r="E1" i="11"/>
  <c r="AS4" i="11"/>
  <c r="AT4" i="11"/>
  <c r="AU4" i="11"/>
  <c r="AV4" i="11"/>
  <c r="AW4" i="11"/>
  <c r="AX4" i="11"/>
  <c r="AY4" i="11"/>
  <c r="AZ4" i="11"/>
  <c r="AS5" i="11"/>
  <c r="AT5" i="11"/>
  <c r="AU5" i="11"/>
  <c r="AV5" i="11"/>
  <c r="AW5" i="11"/>
  <c r="AX5" i="11"/>
  <c r="AY5" i="11"/>
  <c r="AZ5" i="11"/>
  <c r="AI7" i="11"/>
  <c r="W26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AE48" i="4"/>
  <c r="AF48" i="4" s="1"/>
  <c r="AF1" i="4"/>
  <c r="Q39" i="4"/>
  <c r="R39" i="4"/>
  <c r="S39" i="4"/>
  <c r="T39" i="4"/>
  <c r="U39" i="4"/>
  <c r="V39" i="4"/>
  <c r="W39" i="4"/>
  <c r="X39" i="4"/>
  <c r="Q42" i="4"/>
  <c r="J15" i="5" s="1"/>
  <c r="G15" i="5" s="1"/>
  <c r="R42" i="4"/>
  <c r="J16" i="5" s="1"/>
  <c r="G16" i="5" s="1"/>
  <c r="S42" i="4"/>
  <c r="J17" i="5" s="1"/>
  <c r="G17" i="5" s="1"/>
  <c r="T42" i="4"/>
  <c r="J18" i="5" s="1"/>
  <c r="G18" i="5" s="1"/>
  <c r="U42" i="4"/>
  <c r="J19" i="5" s="1"/>
  <c r="G19" i="5" s="1"/>
  <c r="V42" i="4"/>
  <c r="J20" i="5" s="1"/>
  <c r="G20" i="5" s="1"/>
  <c r="W42" i="4"/>
  <c r="J21" i="5" s="1"/>
  <c r="G21" i="5" s="1"/>
  <c r="X42" i="4"/>
  <c r="J22" i="5" s="1"/>
  <c r="G22" i="5" s="1"/>
  <c r="Y42" i="4"/>
  <c r="Z42" i="4"/>
  <c r="AA42" i="4"/>
  <c r="Q44" i="4"/>
  <c r="R44" i="4"/>
  <c r="S44" i="4"/>
  <c r="T44" i="4"/>
  <c r="U44" i="4"/>
  <c r="V44" i="4"/>
  <c r="W44" i="4"/>
  <c r="X44" i="4"/>
  <c r="Y44" i="4"/>
  <c r="Z44" i="4"/>
  <c r="AA44" i="4"/>
  <c r="Q45" i="4"/>
  <c r="R45" i="4"/>
  <c r="S45" i="4"/>
  <c r="T45" i="4"/>
  <c r="U45" i="4"/>
  <c r="V45" i="4"/>
  <c r="W45" i="4"/>
  <c r="X45" i="4"/>
  <c r="Y45" i="4"/>
  <c r="Z45" i="4"/>
  <c r="AA45" i="4"/>
  <c r="AF37" i="4" l="1"/>
  <c r="AF33" i="4"/>
  <c r="AF29" i="4"/>
  <c r="AF25" i="4"/>
  <c r="AF21" i="4"/>
  <c r="AF17" i="4"/>
  <c r="AF13" i="4"/>
  <c r="AF9" i="4"/>
  <c r="AF7" i="4"/>
  <c r="AF36" i="4"/>
  <c r="AF32" i="4"/>
  <c r="AF28" i="4"/>
  <c r="AF24" i="4"/>
  <c r="AF20" i="4"/>
  <c r="AF16" i="4"/>
  <c r="AF12" i="4"/>
  <c r="AF8" i="4"/>
  <c r="AF6" i="4"/>
  <c r="AF35" i="4"/>
  <c r="AF31" i="4"/>
  <c r="AF27" i="4"/>
  <c r="AF23" i="4"/>
  <c r="AF19" i="4"/>
  <c r="AF15" i="4"/>
  <c r="AF11" i="4"/>
  <c r="AF38" i="4"/>
  <c r="AF34" i="4"/>
  <c r="AF30" i="4"/>
  <c r="AF26" i="4"/>
  <c r="AF22" i="4"/>
  <c r="AF18" i="4"/>
  <c r="AF14" i="4"/>
  <c r="AF10" i="4"/>
  <c r="AR2" i="18"/>
  <c r="AR3" i="18" s="1"/>
  <c r="AJ9" i="18"/>
  <c r="F4" i="6"/>
  <c r="D4" i="6"/>
  <c r="BA2" i="11"/>
  <c r="BA3" i="11" s="1"/>
  <c r="R26" i="11"/>
  <c r="AS2" i="18"/>
  <c r="I14" i="5" s="1"/>
  <c r="AZ2" i="18"/>
  <c r="AZ3" i="18" s="1"/>
  <c r="AJ2" i="18"/>
  <c r="AJ3" i="18" s="1"/>
  <c r="V26" i="11"/>
  <c r="AK2" i="18"/>
  <c r="AK3" i="18" s="1"/>
  <c r="BA2" i="18"/>
  <c r="BA3" i="18" s="1"/>
  <c r="AJ13" i="18"/>
  <c r="G4" i="6"/>
  <c r="AN3" i="18"/>
  <c r="I9" i="5"/>
  <c r="J29" i="18"/>
  <c r="K29" i="18"/>
  <c r="I8" i="5"/>
  <c r="I16" i="5"/>
  <c r="AV2" i="11"/>
  <c r="H17" i="5" s="1"/>
  <c r="AV2" i="18"/>
  <c r="F29" i="18"/>
  <c r="N29" i="18"/>
  <c r="V29" i="18"/>
  <c r="I21" i="5"/>
  <c r="R29" i="18"/>
  <c r="I4" i="5"/>
  <c r="I12" i="5"/>
  <c r="I20" i="5"/>
  <c r="AO2" i="18"/>
  <c r="AW2" i="18"/>
  <c r="AY3" i="11"/>
  <c r="AJ14" i="18"/>
  <c r="I4" i="6" s="1"/>
  <c r="AH2" i="18"/>
  <c r="AL2" i="18"/>
  <c r="AP2" i="18"/>
  <c r="AT2" i="18"/>
  <c r="AX2" i="18"/>
  <c r="AF1" i="18"/>
  <c r="U26" i="11"/>
  <c r="Q26" i="11"/>
  <c r="X26" i="11"/>
  <c r="T26" i="11"/>
  <c r="AU3" i="11"/>
  <c r="AZ3" i="11"/>
  <c r="AX3" i="11"/>
  <c r="AT3" i="11"/>
  <c r="AW3" i="11"/>
  <c r="AS3" i="11"/>
  <c r="Y43" i="4"/>
  <c r="U43" i="4"/>
  <c r="Q43" i="4"/>
  <c r="Z43" i="4"/>
  <c r="V43" i="4"/>
  <c r="R43" i="4"/>
  <c r="AA43" i="4"/>
  <c r="W43" i="4"/>
  <c r="S43" i="4"/>
  <c r="X43" i="4"/>
  <c r="T43" i="4"/>
  <c r="P28" i="11"/>
  <c r="O28" i="11"/>
  <c r="N28" i="11"/>
  <c r="M28" i="11"/>
  <c r="L28" i="11"/>
  <c r="K28" i="11"/>
  <c r="J28" i="11"/>
  <c r="I28" i="11"/>
  <c r="H28" i="11"/>
  <c r="G28" i="11"/>
  <c r="F28" i="11"/>
  <c r="E28" i="11"/>
  <c r="I13" i="5" l="1"/>
  <c r="AS3" i="18"/>
  <c r="AF25" i="18"/>
  <c r="AF21" i="18"/>
  <c r="AF17" i="18"/>
  <c r="AF14" i="18"/>
  <c r="AF9" i="18"/>
  <c r="AF26" i="18"/>
  <c r="AF22" i="18"/>
  <c r="AF18" i="18"/>
  <c r="AF13" i="18"/>
  <c r="AF10" i="18"/>
  <c r="AF6" i="18"/>
  <c r="AF27" i="18"/>
  <c r="AF23" i="18"/>
  <c r="AF19" i="18"/>
  <c r="AF15" i="18"/>
  <c r="AF11" i="18"/>
  <c r="AF7" i="18"/>
  <c r="AF28" i="18"/>
  <c r="AF24" i="18"/>
  <c r="AF20" i="18"/>
  <c r="AF16" i="18"/>
  <c r="AF12" i="18"/>
  <c r="AF8" i="18"/>
  <c r="I22" i="5"/>
  <c r="H22" i="5"/>
  <c r="I6" i="5"/>
  <c r="I5" i="5"/>
  <c r="AV3" i="11"/>
  <c r="AH3" i="18"/>
  <c r="I3" i="5"/>
  <c r="AT3" i="18"/>
  <c r="I15" i="5"/>
  <c r="AV3" i="18"/>
  <c r="I17" i="5"/>
  <c r="AP3" i="18"/>
  <c r="I11" i="5"/>
  <c r="AX3" i="18"/>
  <c r="I19" i="5"/>
  <c r="AO3" i="18"/>
  <c r="I10" i="5"/>
  <c r="AL3" i="18"/>
  <c r="I7" i="5"/>
  <c r="AW3" i="18"/>
  <c r="I18" i="5"/>
  <c r="F42" i="4"/>
  <c r="J4" i="5" s="1"/>
  <c r="G4" i="5" s="1"/>
  <c r="G42" i="4"/>
  <c r="J5" i="5" s="1"/>
  <c r="G5" i="5" s="1"/>
  <c r="H42" i="4"/>
  <c r="J6" i="5" s="1"/>
  <c r="G6" i="5" s="1"/>
  <c r="I42" i="4"/>
  <c r="J7" i="5" s="1"/>
  <c r="G7" i="5" s="1"/>
  <c r="J42" i="4"/>
  <c r="J8" i="5" s="1"/>
  <c r="G8" i="5" s="1"/>
  <c r="K42" i="4"/>
  <c r="J9" i="5" s="1"/>
  <c r="G9" i="5" s="1"/>
  <c r="L42" i="4"/>
  <c r="J10" i="5" s="1"/>
  <c r="G10" i="5" s="1"/>
  <c r="M42" i="4"/>
  <c r="J11" i="5" s="1"/>
  <c r="G11" i="5" s="1"/>
  <c r="N42" i="4"/>
  <c r="J12" i="5" s="1"/>
  <c r="G12" i="5" s="1"/>
  <c r="O42" i="4"/>
  <c r="J13" i="5" s="1"/>
  <c r="G13" i="5" s="1"/>
  <c r="P42" i="4"/>
  <c r="J14" i="5" s="1"/>
  <c r="G14" i="5" s="1"/>
  <c r="AB42" i="4"/>
  <c r="AC42" i="4"/>
  <c r="E42" i="4"/>
  <c r="J3" i="5" s="1"/>
  <c r="G3" i="5" s="1"/>
  <c r="C3" i="6"/>
  <c r="AJ16" i="11"/>
  <c r="K3" i="6" s="1"/>
  <c r="AJ15" i="11"/>
  <c r="J3" i="6" s="1"/>
  <c r="AI10" i="11"/>
  <c r="AJ10" i="11" s="1"/>
  <c r="AI9" i="11"/>
  <c r="AI8" i="11"/>
  <c r="F3" i="6" s="1"/>
  <c r="AJ7" i="11"/>
  <c r="AR5" i="11"/>
  <c r="AQ5" i="11"/>
  <c r="AP5" i="11"/>
  <c r="AO5" i="11"/>
  <c r="AN5" i="11"/>
  <c r="AM5" i="11"/>
  <c r="AL5" i="11"/>
  <c r="AK5" i="11"/>
  <c r="AJ5" i="11"/>
  <c r="AI5" i="11"/>
  <c r="AH5" i="11"/>
  <c r="AR4" i="11"/>
  <c r="AQ4" i="11"/>
  <c r="AP4" i="11"/>
  <c r="AO4" i="11"/>
  <c r="AN4" i="11"/>
  <c r="AM4" i="11"/>
  <c r="AL4" i="11"/>
  <c r="AK4" i="11"/>
  <c r="AJ4" i="11"/>
  <c r="AI4" i="11"/>
  <c r="AH4" i="11"/>
  <c r="AR2" i="11"/>
  <c r="H13" i="5" s="1"/>
  <c r="AQ2" i="11"/>
  <c r="H12" i="5" s="1"/>
  <c r="AP2" i="11"/>
  <c r="H11" i="5" s="1"/>
  <c r="AO2" i="11"/>
  <c r="H10" i="5" s="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26" i="11"/>
  <c r="AD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AF1" i="11"/>
  <c r="F44" i="4"/>
  <c r="G44" i="4"/>
  <c r="H44" i="4"/>
  <c r="I44" i="4"/>
  <c r="J44" i="4"/>
  <c r="K44" i="4"/>
  <c r="L44" i="4"/>
  <c r="M44" i="4"/>
  <c r="N44" i="4"/>
  <c r="O44" i="4"/>
  <c r="P44" i="4"/>
  <c r="AB44" i="4"/>
  <c r="AC44" i="4"/>
  <c r="E44" i="4"/>
  <c r="AE39" i="4"/>
  <c r="AD39" i="4"/>
  <c r="AF12" i="11" l="1"/>
  <c r="AF8" i="11"/>
  <c r="AF10" i="11"/>
  <c r="AF15" i="11"/>
  <c r="AF11" i="11"/>
  <c r="AF7" i="11"/>
  <c r="AF13" i="11"/>
  <c r="AF9" i="11"/>
  <c r="AF14" i="11"/>
  <c r="AF6" i="11"/>
  <c r="AJ24" i="18"/>
  <c r="AK24" i="18" s="1"/>
  <c r="AJ20" i="18"/>
  <c r="AJ17" i="18"/>
  <c r="L4" i="6" s="1"/>
  <c r="AJ12" i="18"/>
  <c r="AF29" i="18"/>
  <c r="AJ3" i="11"/>
  <c r="AN3" i="11"/>
  <c r="AR3" i="11"/>
  <c r="AK3" i="11"/>
  <c r="AO3" i="11"/>
  <c r="AH3" i="11"/>
  <c r="AL3" i="11"/>
  <c r="AP3" i="11"/>
  <c r="AJ14" i="11"/>
  <c r="I3" i="6" s="1"/>
  <c r="AI3" i="11"/>
  <c r="AM3" i="11"/>
  <c r="AQ3" i="11"/>
  <c r="AJ13" i="11"/>
  <c r="D3" i="6"/>
  <c r="E3" i="6"/>
  <c r="G3" i="6"/>
  <c r="AJ8" i="11"/>
  <c r="AJ9" i="11"/>
  <c r="AF57" i="4"/>
  <c r="K5" i="6" s="1"/>
  <c r="AF56" i="4"/>
  <c r="J5" i="6" s="1"/>
  <c r="AE51" i="4"/>
  <c r="AF51" i="4" s="1"/>
  <c r="AE50" i="4"/>
  <c r="AE49" i="4"/>
  <c r="AF49" i="4" s="1"/>
  <c r="H3" i="6" l="1"/>
  <c r="H4" i="6"/>
  <c r="AK20" i="18"/>
  <c r="AJ20" i="11"/>
  <c r="AJ24" i="11"/>
  <c r="AK24" i="11" s="1"/>
  <c r="AJ12" i="11"/>
  <c r="AJ17" i="11"/>
  <c r="L3" i="6" s="1"/>
  <c r="AF26" i="11"/>
  <c r="AF55" i="4"/>
  <c r="I5" i="6" s="1"/>
  <c r="C5" i="6"/>
  <c r="AF50" i="4"/>
  <c r="AF54" i="4"/>
  <c r="H5" i="6" s="1"/>
  <c r="G5" i="6"/>
  <c r="F5" i="6"/>
  <c r="D5" i="6"/>
  <c r="E5" i="6"/>
  <c r="AK21" i="18" l="1"/>
  <c r="AK20" i="11"/>
  <c r="F45" i="4"/>
  <c r="G45" i="4"/>
  <c r="H45" i="4"/>
  <c r="I45" i="4"/>
  <c r="J45" i="4"/>
  <c r="K45" i="4"/>
  <c r="L45" i="4"/>
  <c r="M45" i="4"/>
  <c r="N45" i="4"/>
  <c r="O45" i="4"/>
  <c r="P45" i="4"/>
  <c r="AB45" i="4"/>
  <c r="AC45" i="4"/>
  <c r="E45" i="4"/>
  <c r="F39" i="4"/>
  <c r="G39" i="4"/>
  <c r="H39" i="4"/>
  <c r="I39" i="4"/>
  <c r="J39" i="4"/>
  <c r="K39" i="4"/>
  <c r="L39" i="4"/>
  <c r="M39" i="4"/>
  <c r="N39" i="4"/>
  <c r="O39" i="4"/>
  <c r="P39" i="4"/>
  <c r="E39" i="4"/>
  <c r="AK22" i="18" l="1"/>
  <c r="AJ23" i="18"/>
  <c r="AK23" i="18" s="1"/>
  <c r="AK21" i="11"/>
  <c r="AB43" i="4"/>
  <c r="M43" i="4"/>
  <c r="I43" i="4"/>
  <c r="E43" i="4"/>
  <c r="P43" i="4"/>
  <c r="L43" i="4"/>
  <c r="H43" i="4"/>
  <c r="O43" i="4"/>
  <c r="K43" i="4"/>
  <c r="G43" i="4"/>
  <c r="AC43" i="4"/>
  <c r="N43" i="4"/>
  <c r="J43" i="4"/>
  <c r="F43" i="4"/>
  <c r="AF53" i="4" l="1"/>
  <c r="AJ23" i="11"/>
  <c r="AK23" i="11" s="1"/>
  <c r="AK22" i="11"/>
  <c r="J58" i="4"/>
  <c r="K58" i="4" s="1"/>
  <c r="J54" i="4"/>
  <c r="K54" i="4" s="1"/>
  <c r="AF39" i="4"/>
  <c r="AF58" i="4"/>
  <c r="L5" i="6" s="1"/>
  <c r="K55" i="4" l="1"/>
  <c r="K56" i="4" l="1"/>
  <c r="J57" i="4"/>
  <c r="K57" i="4" s="1"/>
</calcChain>
</file>

<file path=xl/sharedStrings.xml><?xml version="1.0" encoding="utf-8"?>
<sst xmlns="http://schemas.openxmlformats.org/spreadsheetml/2006/main" count="383" uniqueCount="111">
  <si>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</si>
  <si>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</si>
  <si>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</si>
  <si>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</si>
  <si>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</si>
  <si>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</si>
  <si>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</si>
  <si>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</si>
  <si>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</si>
  <si>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</si>
  <si>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</si>
  <si>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</si>
  <si>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</si>
  <si>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</si>
  <si>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</si>
  <si>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</si>
  <si>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</si>
  <si>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</si>
  <si>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</si>
  <si>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</si>
  <si>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</si>
  <si>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</si>
  <si>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</si>
  <si>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</si>
  <si>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</si>
  <si>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</si>
  <si>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</si>
  <si>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</si>
  <si>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</si>
  <si>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</si>
  <si>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</si>
  <si>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</si>
  <si>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</si>
  <si>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</si>
  <si>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</si>
  <si>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</si>
  <si>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</si>
  <si>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</si>
  <si>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</si>
  <si>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</si>
  <si>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</si>
  <si>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</si>
  <si>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</si>
  <si>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</si>
  <si>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</si>
  <si>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</si>
  <si>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</si>
  <si>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</si>
  <si>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</si>
  <si>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</si>
  <si>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</si>
  <si>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</si>
  <si>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</si>
  <si>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</si>
  <si>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</si>
  <si>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</si>
  <si>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Ануфрив Андрей</t>
  </si>
  <si>
    <t>6А</t>
  </si>
  <si>
    <t>х</t>
  </si>
  <si>
    <t>Балдин Артем</t>
  </si>
  <si>
    <t>Давыдова Раяна</t>
  </si>
  <si>
    <t>Кузнецова Евгения</t>
  </si>
  <si>
    <t>Майоров Лев</t>
  </si>
  <si>
    <t>Ржанов Амир</t>
  </si>
  <si>
    <t>Ушенин Максим</t>
  </si>
  <si>
    <t>Шахрай Юлия</t>
  </si>
  <si>
    <t>Ватанова Зарина</t>
  </si>
  <si>
    <t>Рахметова Екатерина</t>
  </si>
  <si>
    <t>Григорьев Даниил</t>
  </si>
  <si>
    <t>6Б</t>
  </si>
  <si>
    <t>Землянухин Дмитрий</t>
  </si>
  <si>
    <t>Кузнецов Ярослав</t>
  </si>
  <si>
    <t>Лежнев Даниил</t>
  </si>
  <si>
    <t>Сычев Максим</t>
  </si>
  <si>
    <t>Филимонова Яна</t>
  </si>
  <si>
    <t>Фролов Олег</t>
  </si>
  <si>
    <t>Хлопов Никита</t>
  </si>
  <si>
    <t>Цедина Виктория</t>
  </si>
  <si>
    <t>Шемякин Егор</t>
  </si>
  <si>
    <t>Макаров Артур</t>
  </si>
  <si>
    <t>Лыскова Эвелина</t>
  </si>
  <si>
    <t>Кузьмин Александр</t>
  </si>
  <si>
    <t>Кшинин Иван</t>
  </si>
  <si>
    <t>Локтаев Кирилл</t>
  </si>
  <si>
    <t>Препечкин Антон</t>
  </si>
  <si>
    <t>Строев Алекандр</t>
  </si>
  <si>
    <t>Хасиев Алхан</t>
  </si>
  <si>
    <t>Иванова Дарья</t>
  </si>
  <si>
    <t>Малихов Ходжикурбон</t>
  </si>
  <si>
    <t>Титов Илья</t>
  </si>
  <si>
    <t>Данилова Екатерина</t>
  </si>
  <si>
    <t>Лысь Олеся</t>
  </si>
  <si>
    <t>1.2. 1.2.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</si>
  <si>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 xml:space="preserve">1.3. 1.3.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t>
  </si>
  <si>
    <t>2.1. 2.1. Процессы жизнедеятельности растений. Обмен веществ и превращение энергии: почвенное питание и воздушное питание (фотосинтез), дыхание, удаление конечных продуктов обмена веществ. Транспорт веществ.  Движение. Рост, развитие и размножение растений. Половое размножение растений. Оплодотворение у цветковых растений. Вегетативное размножение растений.     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t>
  </si>
  <si>
    <t>2.2. 2.2. Процессы жизнедеятельности растений. Обмен веществ и превращение энергии: почвенное питание и воздушное питание (фотосинтез), дыхание, удаление конечных продуктов обмена веществ. Транспорт веществ.  Движение. Рост, развитие и размножение растений. Половое размножение растений. Оплодотворение у цветковых растений. Вегетативное размножение растений.     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t>
  </si>
  <si>
    <t xml:space="preserve">3.1. 3.1. Биология как наука. Методы изучения живых организмов. Роль биологии в познании окружающего мира и практической деятельности людей.  Правила работы в кабинете биологии, с биологическими приборами и инструментами.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t>
  </si>
  <si>
    <t xml:space="preserve">3.2. 3.2. Биология как наука. Методы изучения живых организмов. Роль биологии в познании окружающего мира и практической деятельности людей.  Правила работы в кабинете биологии, с биологическими приборами и инструментами.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t>
  </si>
  <si>
    <t xml:space="preserve">4.1. 4.1.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t>
  </si>
  <si>
    <t xml:space="preserve">4.2. 4.2.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t>
  </si>
  <si>
    <t xml:space="preserve">4.3. 4.3.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t>
  </si>
  <si>
    <t xml:space="preserve">5. 5. Организм. Классификация организмов. Принципы классификации. Одноклеточные и многоклеточные организмы.      Формирование первоначальных систематизированных представлений о биологических объектах, процессах, явлениях, закономерностях, об основных биологических теориях, об экосистемной организации жизни, о взаимосвязи живого и неживого в биосфере, о наследственности и изменчивости; овладение понятийным аппаратом биологии  </t>
  </si>
  <si>
    <t xml:space="preserve">6.1. 6.1. Условия обитания растений. Среды обитания растений. Среды обитания животных. Сезонные явления в жизни животных. Умение создавать, применять и преобразовывать знаки и символы, модели и схемы для решения учебных и познавательных задач  </t>
  </si>
  <si>
    <t xml:space="preserve">6.2. 6.2. Условия обитания растений. Среды обитания растений. Среды обитания животных. Сезонные явления в жизни животных. Умение создавать, применять и преобразовывать знаки и символы, модели и схемы для решения учебных и познавательных задач  </t>
  </si>
  <si>
    <t xml:space="preserve">7.1. 7.1. Царство Растения. Царство Животные.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t>
  </si>
  <si>
    <t xml:space="preserve">8. 8. Среды жизни.  Формирование основ экологической грамотности: способности оценивать последствия деятельности человека в природе, влияние факторов риска на здоровье человека; выбирать целевые и смысловые установки в своих действиях и поступках по отношению к живой природе, здоровью своему и окружающих; осознание необходимости действий по сохранению биоразнообразия и природных местообитаний видов растений и животных  </t>
  </si>
  <si>
    <t xml:space="preserve">9. 9. Соблюдение правил поведения в окружающей среде. Бережное отношение к природе. Охрана биологических объектов.  Формирование представлений о значении биологических наук в решении проблем необходимости рационального природопользования защиты здоровья людей в условиях быстрого изменения экологического качества окружающей среды  </t>
  </si>
  <si>
    <t xml:space="preserve">10K1. 10K1. Биология как наука. Методы изучения живых организмов. Роль биологии в познании окружающего мира и практической деятельности людей.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t>
  </si>
  <si>
    <t xml:space="preserve">10K2. 10K2. Биология как наука. Методы изучения живых организмов. Роль биологии в познании окружающего мира и практической деятельности людей.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t>
  </si>
  <si>
    <t xml:space="preserve">10K3. 10K3. Биология как наука. Методы изучения живых организмов. Роль биологии в познании окружающего мира и практической деятельности людей.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t>
  </si>
  <si>
    <t>Шик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</si>
</sst>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0" xfId="0" applyFont="1"/>
    <xf numFmtId="0" fontId="0" fillId="0" borderId="8" xfId="0" applyBorder="1"/>
    <xf numFmtId="0" fontId="0" fillId="0" borderId="8" xfId="0" applyBorder="1" applyAlignment="1">
      <alignment horizontal="right"/>
    </xf>
    <xf numFmtId="164" fontId="12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23E-2"/>
                  <c:y val="4.177949735317017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'1'!$E$54:$I$58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'1'!$K$54:$K$58</c:f>
              <c:numCache>
                <c:formatCode>0.0</c:formatCode>
                <c:ptCount val="5"/>
                <c:pt idx="0">
                  <c:v>0</c:v>
                </c:pt>
                <c:pt idx="1">
                  <c:v>39.393939393939391</c:v>
                </c:pt>
                <c:pt idx="2">
                  <c:v>60.606060606060609</c:v>
                </c:pt>
                <c:pt idx="3">
                  <c:v>-51.515151515151516</c:v>
                </c:pt>
                <c:pt idx="4">
                  <c:v>51.515151515151516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'6А'!$AH$20:$AI$24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'6А'!$AK$20:$AK$24</c:f>
              <c:numCache>
                <c:formatCode>0.0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-60</c:v>
                </c:pt>
                <c:pt idx="4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'6Б'!$AH$20:$AI$24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'6Б'!$AK$20:$AK$24</c:f>
              <c:numCache>
                <c:formatCode>0.0</c:formatCode>
                <c:ptCount val="5"/>
                <c:pt idx="0">
                  <c:v>0</c:v>
                </c:pt>
                <c:pt idx="1">
                  <c:v>39.130434782608695</c:v>
                </c:pt>
                <c:pt idx="2">
                  <c:v>60.869565217391312</c:v>
                </c:pt>
                <c:pt idx="3">
                  <c:v>-47.826086956521742</c:v>
                </c:pt>
                <c:pt idx="4">
                  <c:v>47.826086956521742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0</c:v>
                </c:pt>
                <c:pt idx="1">
                  <c:v>13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78E-2"/>
                  <c:y val="-1.6711798941267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9E-2"/>
                  <c:y val="-1.044487433829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40</c:v>
                </c:pt>
                <c:pt idx="1">
                  <c:v>39.130434782608695</c:v>
                </c:pt>
                <c:pt idx="2">
                  <c:v>39.393939393939391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17984"/>
        <c:axId val="89419776"/>
        <c:axId val="0"/>
      </c:bar3DChart>
      <c:catAx>
        <c:axId val="89417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419776"/>
        <c:crosses val="autoZero"/>
        <c:auto val="1"/>
        <c:lblAlgn val="ctr"/>
        <c:lblOffset val="100"/>
        <c:noMultiLvlLbl val="0"/>
      </c:catAx>
      <c:valAx>
        <c:axId val="8941977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94179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9E-2"/>
                  <c:y val="-8.35589947063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52.758620689655174</c:v>
                </c:pt>
                <c:pt idx="1">
                  <c:v>53.223388305847088</c:v>
                </c:pt>
                <c:pt idx="2">
                  <c:v>53.082549634273782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547328"/>
        <c:axId val="90548864"/>
        <c:axId val="0"/>
      </c:bar3DChart>
      <c:catAx>
        <c:axId val="90547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0548864"/>
        <c:crosses val="autoZero"/>
        <c:auto val="1"/>
        <c:lblAlgn val="ctr"/>
        <c:lblOffset val="100"/>
        <c:noMultiLvlLbl val="0"/>
      </c:catAx>
      <c:valAx>
        <c:axId val="9054886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0547328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'2'!$D$3:$D$22</c:f>
              <c:numCache>
                <c:formatCode>General</c:formatCode>
                <c:ptCount val="20"/>
                <c:pt idx="0">
                  <c:v>100</c:v>
                </c:pt>
                <c:pt idx="1">
                  <c:v>34.85</c:v>
                </c:pt>
                <c:pt idx="2">
                  <c:v>25.76</c:v>
                </c:pt>
                <c:pt idx="3">
                  <c:v>93.94</c:v>
                </c:pt>
                <c:pt idx="4">
                  <c:v>57.58</c:v>
                </c:pt>
                <c:pt idx="5">
                  <c:v>68.180000000000007</c:v>
                </c:pt>
                <c:pt idx="6">
                  <c:v>54.55</c:v>
                </c:pt>
                <c:pt idx="7">
                  <c:v>30.3</c:v>
                </c:pt>
                <c:pt idx="8">
                  <c:v>27.27</c:v>
                </c:pt>
                <c:pt idx="9">
                  <c:v>81.819999999999993</c:v>
                </c:pt>
                <c:pt idx="10">
                  <c:v>62.12</c:v>
                </c:pt>
                <c:pt idx="11">
                  <c:v>78.790000000000006</c:v>
                </c:pt>
                <c:pt idx="12">
                  <c:v>42.42</c:v>
                </c:pt>
                <c:pt idx="13">
                  <c:v>83.33</c:v>
                </c:pt>
                <c:pt idx="14">
                  <c:v>14.14</c:v>
                </c:pt>
                <c:pt idx="15">
                  <c:v>40.909999999999997</c:v>
                </c:pt>
                <c:pt idx="16">
                  <c:v>51.52</c:v>
                </c:pt>
                <c:pt idx="17">
                  <c:v>81.819999999999993</c:v>
                </c:pt>
                <c:pt idx="18">
                  <c:v>75.760000000000005</c:v>
                </c:pt>
                <c:pt idx="19" formatCode="0.0">
                  <c:v>78.8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00192"/>
        <c:axId val="89022464"/>
      </c:lineChart>
      <c:catAx>
        <c:axId val="890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022464"/>
        <c:crosses val="autoZero"/>
        <c:auto val="1"/>
        <c:lblAlgn val="ctr"/>
        <c:lblOffset val="100"/>
        <c:noMultiLvlLbl val="0"/>
      </c:catAx>
      <c:valAx>
        <c:axId val="89022464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8900019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58"/>
  <sheetViews>
    <sheetView zoomScale="65" zoomScaleNormal="65" workbookViewId="0">
      <selection activeCell="AH39" sqref="AH39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9" width="4" customWidth="1"/>
    <col min="30" max="30" width="7.5546875" style="30" customWidth="1"/>
    <col min="31" max="31" width="8.6640625" style="3" bestFit="1" customWidth="1"/>
  </cols>
  <sheetData>
    <row r="1" spans="1:32" x14ac:dyDescent="0.3">
      <c r="D1" s="31" t="s">
        <v>35</v>
      </c>
      <c r="E1" s="4">
        <v>1</v>
      </c>
      <c r="F1" s="4">
        <v>2</v>
      </c>
      <c r="G1" s="4">
        <v>2</v>
      </c>
      <c r="H1" s="4">
        <v>1</v>
      </c>
      <c r="I1" s="4">
        <v>1</v>
      </c>
      <c r="J1" s="4">
        <v>2</v>
      </c>
      <c r="K1" s="4">
        <v>1</v>
      </c>
      <c r="L1" s="4">
        <v>1</v>
      </c>
      <c r="M1" s="4">
        <v>1</v>
      </c>
      <c r="N1" s="4">
        <v>1</v>
      </c>
      <c r="O1" s="4">
        <v>2</v>
      </c>
      <c r="P1" s="4">
        <v>1</v>
      </c>
      <c r="Q1" s="4">
        <v>1</v>
      </c>
      <c r="R1" s="4">
        <v>2</v>
      </c>
      <c r="S1" s="4">
        <v>3</v>
      </c>
      <c r="T1" s="4">
        <v>2</v>
      </c>
      <c r="U1" s="4">
        <v>2</v>
      </c>
      <c r="V1" s="4">
        <v>1</v>
      </c>
      <c r="W1" s="4">
        <v>1</v>
      </c>
      <c r="X1" s="4">
        <v>1</v>
      </c>
      <c r="Y1" s="4"/>
      <c r="Z1" s="4"/>
      <c r="AA1" s="4"/>
      <c r="AB1" s="4"/>
      <c r="AC1" s="4"/>
      <c r="AF1" s="5">
        <f>SUM(E1:AC1)</f>
        <v>29</v>
      </c>
    </row>
    <row r="3" spans="1:32" x14ac:dyDescent="0.3">
      <c r="A3" s="87" t="s">
        <v>0</v>
      </c>
      <c r="B3" s="87" t="s">
        <v>1</v>
      </c>
      <c r="C3" s="87" t="s">
        <v>3</v>
      </c>
      <c r="D3" s="87" t="s">
        <v>36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84" t="s">
        <v>4</v>
      </c>
      <c r="AE3" s="84" t="s">
        <v>5</v>
      </c>
      <c r="AF3" s="87" t="s">
        <v>7</v>
      </c>
    </row>
    <row r="4" spans="1:32" x14ac:dyDescent="0.3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88"/>
    </row>
    <row r="5" spans="1:32" x14ac:dyDescent="0.3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6"/>
      <c r="AE5" s="86"/>
      <c r="AF5" s="89"/>
    </row>
    <row r="6" spans="1:32" x14ac:dyDescent="0.3">
      <c r="A6" s="1">
        <v>1</v>
      </c>
      <c r="B6" s="1" t="s">
        <v>56</v>
      </c>
      <c r="C6" s="2">
        <v>1</v>
      </c>
      <c r="D6" s="2" t="s">
        <v>57</v>
      </c>
      <c r="E6" s="75">
        <v>1</v>
      </c>
      <c r="F6" s="75">
        <v>0</v>
      </c>
      <c r="G6" s="75">
        <v>1</v>
      </c>
      <c r="H6" s="75">
        <v>1</v>
      </c>
      <c r="I6" s="75">
        <v>1</v>
      </c>
      <c r="J6" s="75">
        <v>1</v>
      </c>
      <c r="K6" s="75">
        <v>0</v>
      </c>
      <c r="L6" s="75">
        <v>0</v>
      </c>
      <c r="M6" s="75">
        <v>0</v>
      </c>
      <c r="N6" s="75">
        <v>1</v>
      </c>
      <c r="O6" s="75">
        <v>0</v>
      </c>
      <c r="P6" s="75">
        <v>1</v>
      </c>
      <c r="Q6" s="75">
        <v>1</v>
      </c>
      <c r="R6" s="75">
        <v>2</v>
      </c>
      <c r="S6" s="75">
        <v>1</v>
      </c>
      <c r="T6" s="75">
        <v>1</v>
      </c>
      <c r="U6" s="75">
        <v>0</v>
      </c>
      <c r="V6" s="75">
        <v>0</v>
      </c>
      <c r="W6" s="75">
        <v>0</v>
      </c>
      <c r="X6" s="75" t="s">
        <v>58</v>
      </c>
      <c r="Y6" s="1"/>
      <c r="Z6" s="1"/>
      <c r="AA6" s="1"/>
      <c r="AB6" s="1"/>
      <c r="AC6" s="1"/>
      <c r="AD6" s="74">
        <v>12</v>
      </c>
      <c r="AE6" s="2">
        <v>3</v>
      </c>
      <c r="AF6" s="6">
        <f t="shared" ref="AF6:AF38" si="0">AD6/$AF$1*100</f>
        <v>41.379310344827587</v>
      </c>
    </row>
    <row r="7" spans="1:32" x14ac:dyDescent="0.3">
      <c r="A7" s="1">
        <v>2</v>
      </c>
      <c r="B7" s="1" t="s">
        <v>59</v>
      </c>
      <c r="C7" s="2">
        <v>1</v>
      </c>
      <c r="D7" s="2" t="s">
        <v>57</v>
      </c>
      <c r="E7" s="75">
        <v>1</v>
      </c>
      <c r="F7" s="75">
        <v>0</v>
      </c>
      <c r="G7" s="75">
        <v>0</v>
      </c>
      <c r="H7" s="75">
        <v>1</v>
      </c>
      <c r="I7" s="75">
        <v>0</v>
      </c>
      <c r="J7" s="75">
        <v>1</v>
      </c>
      <c r="K7" s="75">
        <v>1</v>
      </c>
      <c r="L7" s="75">
        <v>0</v>
      </c>
      <c r="M7" s="75">
        <v>0</v>
      </c>
      <c r="N7" s="75">
        <v>1</v>
      </c>
      <c r="O7" s="75">
        <v>1</v>
      </c>
      <c r="P7" s="75">
        <v>0</v>
      </c>
      <c r="Q7" s="75">
        <v>0</v>
      </c>
      <c r="R7" s="75">
        <v>2</v>
      </c>
      <c r="S7" s="75">
        <v>0</v>
      </c>
      <c r="T7" s="75">
        <v>2</v>
      </c>
      <c r="U7" s="75">
        <v>1</v>
      </c>
      <c r="V7" s="75">
        <v>1</v>
      </c>
      <c r="W7" s="75">
        <v>1</v>
      </c>
      <c r="X7" s="75">
        <v>1</v>
      </c>
      <c r="Y7" s="1"/>
      <c r="Z7" s="1"/>
      <c r="AA7" s="1"/>
      <c r="AB7" s="1"/>
      <c r="AC7" s="1"/>
      <c r="AD7" s="74">
        <v>14</v>
      </c>
      <c r="AE7" s="2">
        <v>3</v>
      </c>
      <c r="AF7" s="6">
        <f t="shared" si="0"/>
        <v>48.275862068965516</v>
      </c>
    </row>
    <row r="8" spans="1:32" x14ac:dyDescent="0.3">
      <c r="A8" s="1">
        <v>3</v>
      </c>
      <c r="B8" s="1" t="s">
        <v>60</v>
      </c>
      <c r="C8" s="2">
        <v>1</v>
      </c>
      <c r="D8" s="2" t="s">
        <v>57</v>
      </c>
      <c r="E8" s="75">
        <v>1</v>
      </c>
      <c r="F8" s="75">
        <v>1</v>
      </c>
      <c r="G8" s="75">
        <v>2</v>
      </c>
      <c r="H8" s="75">
        <v>1</v>
      </c>
      <c r="I8" s="75">
        <v>0</v>
      </c>
      <c r="J8" s="75">
        <v>2</v>
      </c>
      <c r="K8" s="75">
        <v>1</v>
      </c>
      <c r="L8" s="75" t="s">
        <v>58</v>
      </c>
      <c r="M8" s="75" t="s">
        <v>58</v>
      </c>
      <c r="N8" s="75" t="s">
        <v>58</v>
      </c>
      <c r="O8" s="75">
        <v>2</v>
      </c>
      <c r="P8" s="75">
        <v>1</v>
      </c>
      <c r="Q8" s="75">
        <v>1</v>
      </c>
      <c r="R8" s="75">
        <v>2</v>
      </c>
      <c r="S8" s="75">
        <v>0</v>
      </c>
      <c r="T8" s="75" t="s">
        <v>58</v>
      </c>
      <c r="U8" s="75">
        <v>2</v>
      </c>
      <c r="V8" s="75">
        <v>1</v>
      </c>
      <c r="W8" s="75">
        <v>1</v>
      </c>
      <c r="X8" s="75">
        <v>1</v>
      </c>
      <c r="Y8" s="1"/>
      <c r="Z8" s="1"/>
      <c r="AA8" s="1"/>
      <c r="AB8" s="1"/>
      <c r="AC8" s="1"/>
      <c r="AD8" s="74">
        <v>18</v>
      </c>
      <c r="AE8" s="2">
        <v>4</v>
      </c>
      <c r="AF8" s="6">
        <f t="shared" si="0"/>
        <v>62.068965517241381</v>
      </c>
    </row>
    <row r="9" spans="1:32" x14ac:dyDescent="0.3">
      <c r="A9" s="1">
        <v>4</v>
      </c>
      <c r="B9" s="1" t="s">
        <v>61</v>
      </c>
      <c r="C9" s="2">
        <v>2</v>
      </c>
      <c r="D9" s="2" t="s">
        <v>57</v>
      </c>
      <c r="E9" s="75">
        <v>1</v>
      </c>
      <c r="F9" s="75">
        <v>1</v>
      </c>
      <c r="G9" s="75">
        <v>2</v>
      </c>
      <c r="H9" s="75">
        <v>1</v>
      </c>
      <c r="I9" s="75">
        <v>1</v>
      </c>
      <c r="J9" s="75">
        <v>1</v>
      </c>
      <c r="K9" s="75">
        <v>0</v>
      </c>
      <c r="L9" s="75">
        <v>1</v>
      </c>
      <c r="M9" s="75">
        <v>1</v>
      </c>
      <c r="N9" s="75" t="s">
        <v>58</v>
      </c>
      <c r="O9" s="75">
        <v>2</v>
      </c>
      <c r="P9" s="75">
        <v>1</v>
      </c>
      <c r="Q9" s="75">
        <v>1</v>
      </c>
      <c r="R9" s="75">
        <v>2</v>
      </c>
      <c r="S9" s="75">
        <v>0</v>
      </c>
      <c r="T9" s="75">
        <v>0</v>
      </c>
      <c r="U9" s="75">
        <v>2</v>
      </c>
      <c r="V9" s="75">
        <v>1</v>
      </c>
      <c r="W9" s="75">
        <v>1</v>
      </c>
      <c r="X9" s="75" t="s">
        <v>58</v>
      </c>
      <c r="Y9" s="1"/>
      <c r="Z9" s="1"/>
      <c r="AA9" s="1"/>
      <c r="AB9" s="1"/>
      <c r="AC9" s="1"/>
      <c r="AD9" s="74">
        <v>19</v>
      </c>
      <c r="AE9" s="2">
        <v>4</v>
      </c>
      <c r="AF9" s="6">
        <f t="shared" si="0"/>
        <v>65.517241379310349</v>
      </c>
    </row>
    <row r="10" spans="1:32" x14ac:dyDescent="0.3">
      <c r="A10" s="1">
        <v>5</v>
      </c>
      <c r="B10" s="1" t="s">
        <v>62</v>
      </c>
      <c r="C10" s="2">
        <v>1</v>
      </c>
      <c r="D10" s="2" t="s">
        <v>57</v>
      </c>
      <c r="E10" s="75">
        <v>1</v>
      </c>
      <c r="F10" s="75">
        <v>1</v>
      </c>
      <c r="G10" s="75">
        <v>0</v>
      </c>
      <c r="H10" s="75">
        <v>1</v>
      </c>
      <c r="I10" s="75">
        <v>1</v>
      </c>
      <c r="J10" s="75">
        <v>0</v>
      </c>
      <c r="K10" s="75">
        <v>1</v>
      </c>
      <c r="L10" s="75">
        <v>0</v>
      </c>
      <c r="M10" s="75">
        <v>0</v>
      </c>
      <c r="N10" s="75">
        <v>1</v>
      </c>
      <c r="O10" s="75">
        <v>0</v>
      </c>
      <c r="P10" s="75">
        <v>0</v>
      </c>
      <c r="Q10" s="75">
        <v>0</v>
      </c>
      <c r="R10" s="75">
        <v>2</v>
      </c>
      <c r="S10" s="75">
        <v>0</v>
      </c>
      <c r="T10" s="75">
        <v>0</v>
      </c>
      <c r="U10" s="75">
        <v>1</v>
      </c>
      <c r="V10" s="75">
        <v>1</v>
      </c>
      <c r="W10" s="75">
        <v>1</v>
      </c>
      <c r="X10" s="75">
        <v>1</v>
      </c>
      <c r="Y10" s="1"/>
      <c r="Z10" s="1"/>
      <c r="AA10" s="1"/>
      <c r="AB10" s="1"/>
      <c r="AC10" s="1"/>
      <c r="AD10" s="74">
        <v>12</v>
      </c>
      <c r="AE10" s="2">
        <v>3</v>
      </c>
      <c r="AF10" s="6">
        <f t="shared" si="0"/>
        <v>41.379310344827587</v>
      </c>
    </row>
    <row r="11" spans="1:32" x14ac:dyDescent="0.3">
      <c r="A11" s="1">
        <v>6</v>
      </c>
      <c r="B11" s="1" t="s">
        <v>63</v>
      </c>
      <c r="C11" s="2">
        <v>1</v>
      </c>
      <c r="D11" s="2" t="s">
        <v>57</v>
      </c>
      <c r="E11" s="75">
        <v>1</v>
      </c>
      <c r="F11" s="75">
        <v>0</v>
      </c>
      <c r="G11" s="75">
        <v>1</v>
      </c>
      <c r="H11" s="75">
        <v>1</v>
      </c>
      <c r="I11" s="75">
        <v>1</v>
      </c>
      <c r="J11" s="75">
        <v>2</v>
      </c>
      <c r="K11" s="75">
        <v>0</v>
      </c>
      <c r="L11" s="75">
        <v>1</v>
      </c>
      <c r="M11" s="75">
        <v>1</v>
      </c>
      <c r="N11" s="75">
        <v>1</v>
      </c>
      <c r="O11" s="75">
        <v>1</v>
      </c>
      <c r="P11" s="75">
        <v>1</v>
      </c>
      <c r="Q11" s="75">
        <v>1</v>
      </c>
      <c r="R11" s="75">
        <v>0</v>
      </c>
      <c r="S11" s="75">
        <v>2</v>
      </c>
      <c r="T11" s="75">
        <v>1</v>
      </c>
      <c r="U11" s="75">
        <v>1</v>
      </c>
      <c r="V11" s="75">
        <v>1</v>
      </c>
      <c r="W11" s="75">
        <v>1</v>
      </c>
      <c r="X11" s="75">
        <v>1</v>
      </c>
      <c r="Y11" s="1"/>
      <c r="Z11" s="1"/>
      <c r="AA11" s="1"/>
      <c r="AB11" s="1"/>
      <c r="AC11" s="1"/>
      <c r="AD11" s="74">
        <v>19</v>
      </c>
      <c r="AE11" s="2">
        <v>4</v>
      </c>
      <c r="AF11" s="6">
        <f t="shared" si="0"/>
        <v>65.517241379310349</v>
      </c>
    </row>
    <row r="12" spans="1:32" x14ac:dyDescent="0.3">
      <c r="A12" s="1">
        <v>7</v>
      </c>
      <c r="B12" s="1" t="s">
        <v>64</v>
      </c>
      <c r="C12" s="2">
        <v>2</v>
      </c>
      <c r="D12" s="2" t="s">
        <v>57</v>
      </c>
      <c r="E12" s="75">
        <v>1</v>
      </c>
      <c r="F12" s="75">
        <v>0</v>
      </c>
      <c r="G12" s="75">
        <v>0</v>
      </c>
      <c r="H12" s="75">
        <v>1</v>
      </c>
      <c r="I12" s="75">
        <v>0</v>
      </c>
      <c r="J12" s="75">
        <v>1</v>
      </c>
      <c r="K12" s="75">
        <v>0</v>
      </c>
      <c r="L12" s="75">
        <v>1</v>
      </c>
      <c r="M12" s="75">
        <v>0</v>
      </c>
      <c r="N12" s="75">
        <v>1</v>
      </c>
      <c r="O12" s="75">
        <v>0</v>
      </c>
      <c r="P12" s="75">
        <v>1</v>
      </c>
      <c r="Q12" s="75">
        <v>0</v>
      </c>
      <c r="R12" s="75">
        <v>2</v>
      </c>
      <c r="S12" s="75">
        <v>1</v>
      </c>
      <c r="T12" s="75">
        <v>1</v>
      </c>
      <c r="U12" s="75">
        <v>1</v>
      </c>
      <c r="V12" s="75">
        <v>1</v>
      </c>
      <c r="W12" s="75">
        <v>1</v>
      </c>
      <c r="X12" s="75" t="s">
        <v>58</v>
      </c>
      <c r="Y12" s="1"/>
      <c r="Z12" s="1"/>
      <c r="AA12" s="1"/>
      <c r="AB12" s="1"/>
      <c r="AC12" s="1"/>
      <c r="AD12" s="74">
        <v>13</v>
      </c>
      <c r="AE12" s="2">
        <v>3</v>
      </c>
      <c r="AF12" s="6">
        <f t="shared" si="0"/>
        <v>44.827586206896555</v>
      </c>
    </row>
    <row r="13" spans="1:32" x14ac:dyDescent="0.3">
      <c r="A13" s="1">
        <v>8</v>
      </c>
      <c r="B13" s="1" t="s">
        <v>65</v>
      </c>
      <c r="C13" s="2">
        <v>2</v>
      </c>
      <c r="D13" s="2" t="s">
        <v>57</v>
      </c>
      <c r="E13" s="75">
        <v>1</v>
      </c>
      <c r="F13" s="75">
        <v>1</v>
      </c>
      <c r="G13" s="75">
        <v>1</v>
      </c>
      <c r="H13" s="75">
        <v>1</v>
      </c>
      <c r="I13" s="75">
        <v>0</v>
      </c>
      <c r="J13" s="75">
        <v>2</v>
      </c>
      <c r="K13" s="75">
        <v>1</v>
      </c>
      <c r="L13" s="75">
        <v>1</v>
      </c>
      <c r="M13" s="75">
        <v>0</v>
      </c>
      <c r="N13" s="75">
        <v>0</v>
      </c>
      <c r="O13" s="75">
        <v>2</v>
      </c>
      <c r="P13" s="75">
        <v>1</v>
      </c>
      <c r="Q13" s="75">
        <v>1</v>
      </c>
      <c r="R13" s="75">
        <v>2</v>
      </c>
      <c r="S13" s="75">
        <v>3</v>
      </c>
      <c r="T13" s="75">
        <v>0</v>
      </c>
      <c r="U13" s="75">
        <v>0</v>
      </c>
      <c r="V13" s="75">
        <v>1</v>
      </c>
      <c r="W13" s="75">
        <v>1</v>
      </c>
      <c r="X13" s="75">
        <v>1</v>
      </c>
      <c r="Y13" s="1"/>
      <c r="Z13" s="1"/>
      <c r="AA13" s="1"/>
      <c r="AB13" s="1"/>
      <c r="AC13" s="1"/>
      <c r="AD13" s="74">
        <v>20</v>
      </c>
      <c r="AE13" s="2">
        <v>4</v>
      </c>
      <c r="AF13" s="6">
        <f t="shared" si="0"/>
        <v>68.965517241379317</v>
      </c>
    </row>
    <row r="14" spans="1:32" x14ac:dyDescent="0.3">
      <c r="A14" s="1">
        <v>9</v>
      </c>
      <c r="B14" s="1" t="s">
        <v>66</v>
      </c>
      <c r="C14" s="2">
        <v>1</v>
      </c>
      <c r="D14" s="2" t="s">
        <v>57</v>
      </c>
      <c r="E14" s="75">
        <v>1</v>
      </c>
      <c r="F14" s="75">
        <v>2</v>
      </c>
      <c r="G14" s="75">
        <v>0</v>
      </c>
      <c r="H14" s="75">
        <v>1</v>
      </c>
      <c r="I14" s="75">
        <v>1</v>
      </c>
      <c r="J14" s="75">
        <v>1</v>
      </c>
      <c r="K14" s="75">
        <v>1</v>
      </c>
      <c r="L14" s="75">
        <v>0</v>
      </c>
      <c r="M14" s="75">
        <v>0</v>
      </c>
      <c r="N14" s="75">
        <v>1</v>
      </c>
      <c r="O14" s="75">
        <v>2</v>
      </c>
      <c r="P14" s="75">
        <v>1</v>
      </c>
      <c r="Q14" s="75" t="s">
        <v>58</v>
      </c>
      <c r="R14" s="75">
        <v>2</v>
      </c>
      <c r="S14" s="75" t="s">
        <v>58</v>
      </c>
      <c r="T14" s="75">
        <v>0</v>
      </c>
      <c r="U14" s="75" t="s">
        <v>58</v>
      </c>
      <c r="V14" s="75">
        <v>0</v>
      </c>
      <c r="W14" s="75">
        <v>0</v>
      </c>
      <c r="X14" s="75" t="s">
        <v>58</v>
      </c>
      <c r="Y14" s="1"/>
      <c r="Z14" s="1"/>
      <c r="AA14" s="1"/>
      <c r="AB14" s="1"/>
      <c r="AC14" s="1"/>
      <c r="AD14" s="74">
        <v>13</v>
      </c>
      <c r="AE14" s="2">
        <v>3</v>
      </c>
      <c r="AF14" s="6">
        <f t="shared" si="0"/>
        <v>44.827586206896555</v>
      </c>
    </row>
    <row r="15" spans="1:32" x14ac:dyDescent="0.3">
      <c r="A15" s="1">
        <v>10</v>
      </c>
      <c r="B15" s="1" t="s">
        <v>67</v>
      </c>
      <c r="C15" s="2">
        <v>2</v>
      </c>
      <c r="D15" s="2" t="s">
        <v>57</v>
      </c>
      <c r="E15" s="75">
        <v>1</v>
      </c>
      <c r="F15" s="75">
        <v>0</v>
      </c>
      <c r="G15" s="75">
        <v>1</v>
      </c>
      <c r="H15" s="75">
        <v>1</v>
      </c>
      <c r="I15" s="75">
        <v>0</v>
      </c>
      <c r="J15" s="75">
        <v>1</v>
      </c>
      <c r="K15" s="75">
        <v>1</v>
      </c>
      <c r="L15" s="75">
        <v>1</v>
      </c>
      <c r="M15" s="75">
        <v>0</v>
      </c>
      <c r="N15" s="75">
        <v>0</v>
      </c>
      <c r="O15" s="75">
        <v>2</v>
      </c>
      <c r="P15" s="75">
        <v>1</v>
      </c>
      <c r="Q15" s="75">
        <v>1</v>
      </c>
      <c r="R15" s="75">
        <v>1</v>
      </c>
      <c r="S15" s="75">
        <v>0</v>
      </c>
      <c r="T15" s="75">
        <v>1</v>
      </c>
      <c r="U15" s="75">
        <v>1</v>
      </c>
      <c r="V15" s="75">
        <v>0</v>
      </c>
      <c r="W15" s="75">
        <v>0</v>
      </c>
      <c r="X15" s="75" t="s">
        <v>58</v>
      </c>
      <c r="Y15" s="1"/>
      <c r="Z15" s="1"/>
      <c r="AA15" s="1"/>
      <c r="AB15" s="1"/>
      <c r="AC15" s="1"/>
      <c r="AD15" s="74">
        <v>13</v>
      </c>
      <c r="AE15" s="2">
        <v>3</v>
      </c>
      <c r="AF15" s="6">
        <f t="shared" si="0"/>
        <v>44.827586206896555</v>
      </c>
    </row>
    <row r="16" spans="1:32" x14ac:dyDescent="0.3">
      <c r="A16" s="1">
        <v>11</v>
      </c>
      <c r="B16" s="1" t="s">
        <v>68</v>
      </c>
      <c r="C16" s="2">
        <v>2</v>
      </c>
      <c r="D16" s="2" t="s">
        <v>69</v>
      </c>
      <c r="E16" s="75">
        <v>1</v>
      </c>
      <c r="F16" s="75">
        <v>1</v>
      </c>
      <c r="G16" s="75">
        <v>1</v>
      </c>
      <c r="H16" s="75">
        <v>1</v>
      </c>
      <c r="I16" s="75">
        <v>1</v>
      </c>
      <c r="J16" s="75">
        <v>2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1</v>
      </c>
      <c r="Q16" s="75">
        <v>0</v>
      </c>
      <c r="R16" s="75">
        <v>2</v>
      </c>
      <c r="S16" s="75">
        <v>1</v>
      </c>
      <c r="T16" s="75">
        <v>2</v>
      </c>
      <c r="U16" s="75">
        <v>2</v>
      </c>
      <c r="V16" s="75">
        <v>1</v>
      </c>
      <c r="W16" s="75">
        <v>1</v>
      </c>
      <c r="X16" s="75">
        <v>1</v>
      </c>
      <c r="Y16" s="1"/>
      <c r="Z16" s="1"/>
      <c r="AA16" s="1"/>
      <c r="AB16" s="1"/>
      <c r="AC16" s="1"/>
      <c r="AD16" s="74">
        <v>18</v>
      </c>
      <c r="AE16" s="2">
        <v>4</v>
      </c>
      <c r="AF16" s="6">
        <f t="shared" si="0"/>
        <v>62.068965517241381</v>
      </c>
    </row>
    <row r="17" spans="1:32" x14ac:dyDescent="0.3">
      <c r="A17" s="1">
        <v>12</v>
      </c>
      <c r="B17" s="1" t="s">
        <v>70</v>
      </c>
      <c r="C17" s="2">
        <v>1</v>
      </c>
      <c r="D17" s="2" t="s">
        <v>69</v>
      </c>
      <c r="E17" s="75">
        <v>1</v>
      </c>
      <c r="F17" s="75">
        <v>2</v>
      </c>
      <c r="G17" s="75">
        <v>1</v>
      </c>
      <c r="H17" s="75">
        <v>1</v>
      </c>
      <c r="I17" s="75">
        <v>1</v>
      </c>
      <c r="J17" s="75">
        <v>1</v>
      </c>
      <c r="K17" s="75">
        <v>0</v>
      </c>
      <c r="L17" s="75" t="s">
        <v>58</v>
      </c>
      <c r="M17" s="75">
        <v>0</v>
      </c>
      <c r="N17" s="75">
        <v>1</v>
      </c>
      <c r="O17" s="75">
        <v>0</v>
      </c>
      <c r="P17" s="75">
        <v>1</v>
      </c>
      <c r="Q17" s="75">
        <v>0</v>
      </c>
      <c r="R17" s="75">
        <v>2</v>
      </c>
      <c r="S17" s="75">
        <v>0</v>
      </c>
      <c r="T17" s="75">
        <v>2</v>
      </c>
      <c r="U17" s="75">
        <v>2</v>
      </c>
      <c r="V17" s="75">
        <v>1</v>
      </c>
      <c r="W17" s="75">
        <v>1</v>
      </c>
      <c r="X17" s="75">
        <v>1</v>
      </c>
      <c r="Y17" s="1"/>
      <c r="Z17" s="1"/>
      <c r="AA17" s="1"/>
      <c r="AB17" s="1"/>
      <c r="AC17" s="1"/>
      <c r="AD17" s="74">
        <v>18</v>
      </c>
      <c r="AE17" s="2">
        <v>4</v>
      </c>
      <c r="AF17" s="6">
        <f t="shared" si="0"/>
        <v>62.068965517241381</v>
      </c>
    </row>
    <row r="18" spans="1:32" x14ac:dyDescent="0.3">
      <c r="A18" s="1">
        <v>13</v>
      </c>
      <c r="B18" s="1" t="s">
        <v>71</v>
      </c>
      <c r="C18" s="2">
        <v>1</v>
      </c>
      <c r="D18" s="2" t="s">
        <v>69</v>
      </c>
      <c r="E18" s="75">
        <v>1</v>
      </c>
      <c r="F18" s="75">
        <v>2</v>
      </c>
      <c r="G18" s="75">
        <v>2</v>
      </c>
      <c r="H18" s="75">
        <v>1</v>
      </c>
      <c r="I18" s="75">
        <v>0</v>
      </c>
      <c r="J18" s="75">
        <v>1</v>
      </c>
      <c r="K18" s="75" t="s">
        <v>58</v>
      </c>
      <c r="L18" s="75" t="s">
        <v>58</v>
      </c>
      <c r="M18" s="75">
        <v>0</v>
      </c>
      <c r="N18" s="75">
        <v>1</v>
      </c>
      <c r="O18" s="75">
        <v>2</v>
      </c>
      <c r="P18" s="75">
        <v>1</v>
      </c>
      <c r="Q18" s="75">
        <v>0</v>
      </c>
      <c r="R18" s="75">
        <v>2</v>
      </c>
      <c r="S18" s="75">
        <v>0</v>
      </c>
      <c r="T18" s="75">
        <v>0</v>
      </c>
      <c r="U18" s="75">
        <v>1</v>
      </c>
      <c r="V18" s="75">
        <v>1</v>
      </c>
      <c r="W18" s="75">
        <v>1</v>
      </c>
      <c r="X18" s="75" t="s">
        <v>58</v>
      </c>
      <c r="Y18" s="1"/>
      <c r="Z18" s="1"/>
      <c r="AA18" s="1"/>
      <c r="AB18" s="1"/>
      <c r="AC18" s="1"/>
      <c r="AD18" s="74">
        <v>15</v>
      </c>
      <c r="AE18" s="2">
        <v>3</v>
      </c>
      <c r="AF18" s="6">
        <f t="shared" si="0"/>
        <v>51.724137931034484</v>
      </c>
    </row>
    <row r="19" spans="1:32" x14ac:dyDescent="0.3">
      <c r="A19" s="1">
        <v>14</v>
      </c>
      <c r="B19" s="1" t="s">
        <v>72</v>
      </c>
      <c r="C19" s="2">
        <v>1</v>
      </c>
      <c r="D19" s="2" t="s">
        <v>69</v>
      </c>
      <c r="E19" s="75">
        <v>1</v>
      </c>
      <c r="F19" s="75">
        <v>1</v>
      </c>
      <c r="G19" s="75">
        <v>1</v>
      </c>
      <c r="H19" s="75">
        <v>1</v>
      </c>
      <c r="I19" s="75">
        <v>1</v>
      </c>
      <c r="J19" s="75">
        <v>2</v>
      </c>
      <c r="K19" s="75">
        <v>1</v>
      </c>
      <c r="L19" s="75">
        <v>0</v>
      </c>
      <c r="M19" s="75">
        <v>1</v>
      </c>
      <c r="N19" s="75">
        <v>1</v>
      </c>
      <c r="O19" s="75">
        <v>2</v>
      </c>
      <c r="P19" s="75">
        <v>1</v>
      </c>
      <c r="Q19" s="75">
        <v>1</v>
      </c>
      <c r="R19" s="75">
        <v>1</v>
      </c>
      <c r="S19" s="75">
        <v>0</v>
      </c>
      <c r="T19" s="75">
        <v>1</v>
      </c>
      <c r="U19" s="75">
        <v>1</v>
      </c>
      <c r="V19" s="75">
        <v>1</v>
      </c>
      <c r="W19" s="75">
        <v>1</v>
      </c>
      <c r="X19" s="75">
        <v>0</v>
      </c>
      <c r="Y19" s="1"/>
      <c r="Z19" s="1"/>
      <c r="AA19" s="1"/>
      <c r="AB19" s="1"/>
      <c r="AC19" s="1"/>
      <c r="AD19" s="74">
        <v>20</v>
      </c>
      <c r="AE19" s="2">
        <v>4</v>
      </c>
      <c r="AF19" s="6">
        <f t="shared" si="0"/>
        <v>68.965517241379317</v>
      </c>
    </row>
    <row r="20" spans="1:32" x14ac:dyDescent="0.3">
      <c r="A20" s="1">
        <v>15</v>
      </c>
      <c r="B20" s="1" t="s">
        <v>73</v>
      </c>
      <c r="C20" s="2">
        <v>1</v>
      </c>
      <c r="D20" s="2" t="s">
        <v>69</v>
      </c>
      <c r="E20" s="75">
        <v>1</v>
      </c>
      <c r="F20" s="75">
        <v>0</v>
      </c>
      <c r="G20" s="75">
        <v>0</v>
      </c>
      <c r="H20" s="75">
        <v>1</v>
      </c>
      <c r="I20" s="75">
        <v>1</v>
      </c>
      <c r="J20" s="75">
        <v>1</v>
      </c>
      <c r="K20" s="75">
        <v>1</v>
      </c>
      <c r="L20" s="75">
        <v>0</v>
      </c>
      <c r="M20" s="75">
        <v>1</v>
      </c>
      <c r="N20" s="75">
        <v>1</v>
      </c>
      <c r="O20" s="75">
        <v>2</v>
      </c>
      <c r="P20" s="75">
        <v>0</v>
      </c>
      <c r="Q20" s="75">
        <v>0</v>
      </c>
      <c r="R20" s="75">
        <v>2</v>
      </c>
      <c r="S20" s="75">
        <v>0</v>
      </c>
      <c r="T20" s="75">
        <v>0</v>
      </c>
      <c r="U20" s="75">
        <v>1</v>
      </c>
      <c r="V20" s="75">
        <v>0</v>
      </c>
      <c r="W20" s="75">
        <v>0</v>
      </c>
      <c r="X20" s="75" t="s">
        <v>58</v>
      </c>
      <c r="Y20" s="1"/>
      <c r="Z20" s="1"/>
      <c r="AA20" s="1"/>
      <c r="AB20" s="1"/>
      <c r="AC20" s="1"/>
      <c r="AD20" s="74">
        <v>12</v>
      </c>
      <c r="AE20" s="2">
        <v>3</v>
      </c>
      <c r="AF20" s="6">
        <f t="shared" si="0"/>
        <v>41.379310344827587</v>
      </c>
    </row>
    <row r="21" spans="1:32" x14ac:dyDescent="0.3">
      <c r="A21" s="1">
        <v>16</v>
      </c>
      <c r="B21" s="1" t="s">
        <v>74</v>
      </c>
      <c r="C21" s="2">
        <v>2</v>
      </c>
      <c r="D21" s="2" t="s">
        <v>69</v>
      </c>
      <c r="E21" s="75">
        <v>1</v>
      </c>
      <c r="F21" s="75">
        <v>1</v>
      </c>
      <c r="G21" s="75">
        <v>1</v>
      </c>
      <c r="H21" s="75">
        <v>1</v>
      </c>
      <c r="I21" s="75">
        <v>1</v>
      </c>
      <c r="J21" s="75">
        <v>2</v>
      </c>
      <c r="K21" s="75">
        <v>1</v>
      </c>
      <c r="L21" s="75">
        <v>1</v>
      </c>
      <c r="M21" s="75">
        <v>1</v>
      </c>
      <c r="N21" s="75">
        <v>1</v>
      </c>
      <c r="O21" s="75">
        <v>2</v>
      </c>
      <c r="P21" s="75">
        <v>1</v>
      </c>
      <c r="Q21" s="75">
        <v>1</v>
      </c>
      <c r="R21" s="75">
        <v>1</v>
      </c>
      <c r="S21" s="75">
        <v>2</v>
      </c>
      <c r="T21" s="75">
        <v>2</v>
      </c>
      <c r="U21" s="75">
        <v>0</v>
      </c>
      <c r="V21" s="75">
        <v>0</v>
      </c>
      <c r="W21" s="75">
        <v>0</v>
      </c>
      <c r="X21" s="75" t="s">
        <v>58</v>
      </c>
      <c r="Y21" s="1"/>
      <c r="Z21" s="1"/>
      <c r="AA21" s="1"/>
      <c r="AB21" s="1"/>
      <c r="AC21" s="1"/>
      <c r="AD21" s="74">
        <v>20</v>
      </c>
      <c r="AE21" s="2">
        <v>4</v>
      </c>
      <c r="AF21" s="6">
        <f t="shared" si="0"/>
        <v>68.965517241379317</v>
      </c>
    </row>
    <row r="22" spans="1:32" x14ac:dyDescent="0.3">
      <c r="A22" s="1">
        <v>17</v>
      </c>
      <c r="B22" s="1" t="s">
        <v>75</v>
      </c>
      <c r="C22" s="2">
        <v>2</v>
      </c>
      <c r="D22" s="2" t="s">
        <v>69</v>
      </c>
      <c r="E22" s="75">
        <v>1</v>
      </c>
      <c r="F22" s="75">
        <v>1</v>
      </c>
      <c r="G22" s="75">
        <v>2</v>
      </c>
      <c r="H22" s="75">
        <v>1</v>
      </c>
      <c r="I22" s="75" t="s">
        <v>58</v>
      </c>
      <c r="J22" s="75">
        <v>1</v>
      </c>
      <c r="K22" s="75">
        <v>1</v>
      </c>
      <c r="L22" s="75">
        <v>0</v>
      </c>
      <c r="M22" s="75">
        <v>0</v>
      </c>
      <c r="N22" s="75">
        <v>1</v>
      </c>
      <c r="O22" s="75">
        <v>2</v>
      </c>
      <c r="P22" s="75">
        <v>1</v>
      </c>
      <c r="Q22" s="75">
        <v>0</v>
      </c>
      <c r="R22" s="75">
        <v>2</v>
      </c>
      <c r="S22" s="75" t="s">
        <v>58</v>
      </c>
      <c r="T22" s="75">
        <v>2</v>
      </c>
      <c r="U22" s="75">
        <v>1</v>
      </c>
      <c r="V22" s="75">
        <v>1</v>
      </c>
      <c r="W22" s="75">
        <v>1</v>
      </c>
      <c r="X22" s="75" t="s">
        <v>58</v>
      </c>
      <c r="Y22" s="1"/>
      <c r="Z22" s="1"/>
      <c r="AA22" s="1"/>
      <c r="AB22" s="1"/>
      <c r="AC22" s="1"/>
      <c r="AD22" s="74">
        <v>18</v>
      </c>
      <c r="AE22" s="2">
        <v>4</v>
      </c>
      <c r="AF22" s="6">
        <f t="shared" si="0"/>
        <v>62.068965517241381</v>
      </c>
    </row>
    <row r="23" spans="1:32" x14ac:dyDescent="0.3">
      <c r="A23" s="1">
        <v>18</v>
      </c>
      <c r="B23" s="1" t="s">
        <v>76</v>
      </c>
      <c r="C23" s="2">
        <v>2</v>
      </c>
      <c r="D23" s="2" t="s">
        <v>69</v>
      </c>
      <c r="E23" s="75">
        <v>1</v>
      </c>
      <c r="F23" s="75">
        <v>1</v>
      </c>
      <c r="G23" s="75">
        <v>0</v>
      </c>
      <c r="H23" s="75">
        <v>1</v>
      </c>
      <c r="I23" s="75">
        <v>1</v>
      </c>
      <c r="J23" s="75">
        <v>2</v>
      </c>
      <c r="K23" s="75">
        <v>0</v>
      </c>
      <c r="L23" s="75">
        <v>0</v>
      </c>
      <c r="M23" s="75">
        <v>0</v>
      </c>
      <c r="N23" s="75">
        <v>1</v>
      </c>
      <c r="O23" s="75">
        <v>1</v>
      </c>
      <c r="P23" s="75">
        <v>1</v>
      </c>
      <c r="Q23" s="75">
        <v>0</v>
      </c>
      <c r="R23" s="75">
        <v>2</v>
      </c>
      <c r="S23" s="75">
        <v>0</v>
      </c>
      <c r="T23" s="75">
        <v>0</v>
      </c>
      <c r="U23" s="75">
        <v>1</v>
      </c>
      <c r="V23" s="75">
        <v>1</v>
      </c>
      <c r="W23" s="75">
        <v>1</v>
      </c>
      <c r="X23" s="75" t="s">
        <v>58</v>
      </c>
      <c r="Y23" s="1"/>
      <c r="Z23" s="1"/>
      <c r="AA23" s="1"/>
      <c r="AB23" s="1"/>
      <c r="AC23" s="1"/>
      <c r="AD23" s="74">
        <v>13</v>
      </c>
      <c r="AE23" s="2">
        <v>3</v>
      </c>
      <c r="AF23" s="6">
        <f t="shared" si="0"/>
        <v>44.827586206896555</v>
      </c>
    </row>
    <row r="24" spans="1:32" x14ac:dyDescent="0.3">
      <c r="A24" s="1">
        <v>19</v>
      </c>
      <c r="B24" s="1" t="s">
        <v>77</v>
      </c>
      <c r="C24" s="2">
        <v>1</v>
      </c>
      <c r="D24" s="2" t="s">
        <v>69</v>
      </c>
      <c r="E24" s="75">
        <v>1</v>
      </c>
      <c r="F24" s="75">
        <v>0</v>
      </c>
      <c r="G24" s="75">
        <v>0</v>
      </c>
      <c r="H24" s="75">
        <v>1</v>
      </c>
      <c r="I24" s="75">
        <v>1</v>
      </c>
      <c r="J24" s="75">
        <v>2</v>
      </c>
      <c r="K24" s="75">
        <v>0</v>
      </c>
      <c r="L24" s="75">
        <v>0</v>
      </c>
      <c r="M24" s="75">
        <v>0</v>
      </c>
      <c r="N24" s="75">
        <v>1</v>
      </c>
      <c r="O24" s="75">
        <v>0</v>
      </c>
      <c r="P24" s="75">
        <v>1</v>
      </c>
      <c r="Q24" s="75">
        <v>0</v>
      </c>
      <c r="R24" s="75">
        <v>2</v>
      </c>
      <c r="S24" s="75">
        <v>0</v>
      </c>
      <c r="T24" s="75">
        <v>1</v>
      </c>
      <c r="U24" s="75">
        <v>1</v>
      </c>
      <c r="V24" s="75">
        <v>1</v>
      </c>
      <c r="W24" s="75">
        <v>1</v>
      </c>
      <c r="X24" s="75">
        <v>0</v>
      </c>
      <c r="Y24" s="1"/>
      <c r="Z24" s="1"/>
      <c r="AA24" s="1"/>
      <c r="AB24" s="1"/>
      <c r="AC24" s="1"/>
      <c r="AD24" s="74">
        <v>13</v>
      </c>
      <c r="AE24" s="2">
        <v>3</v>
      </c>
      <c r="AF24" s="6">
        <f t="shared" si="0"/>
        <v>44.827586206896555</v>
      </c>
    </row>
    <row r="25" spans="1:32" x14ac:dyDescent="0.3">
      <c r="A25" s="1">
        <v>20</v>
      </c>
      <c r="B25" s="1" t="s">
        <v>78</v>
      </c>
      <c r="C25" s="2">
        <v>1</v>
      </c>
      <c r="D25" s="2" t="s">
        <v>69</v>
      </c>
      <c r="E25" s="75">
        <v>1</v>
      </c>
      <c r="F25" s="75">
        <v>1</v>
      </c>
      <c r="G25" s="75">
        <v>1</v>
      </c>
      <c r="H25" s="75">
        <v>1</v>
      </c>
      <c r="I25" s="75">
        <v>1</v>
      </c>
      <c r="J25" s="75">
        <v>1</v>
      </c>
      <c r="K25" s="75">
        <v>1</v>
      </c>
      <c r="L25" s="75">
        <v>1</v>
      </c>
      <c r="M25" s="75">
        <v>1</v>
      </c>
      <c r="N25" s="75">
        <v>1</v>
      </c>
      <c r="O25" s="75">
        <v>1</v>
      </c>
      <c r="P25" s="75">
        <v>1</v>
      </c>
      <c r="Q25" s="75">
        <v>1</v>
      </c>
      <c r="R25" s="75">
        <v>2</v>
      </c>
      <c r="S25" s="75">
        <v>0</v>
      </c>
      <c r="T25" s="75">
        <v>0</v>
      </c>
      <c r="U25" s="75">
        <v>2</v>
      </c>
      <c r="V25" s="75">
        <v>1</v>
      </c>
      <c r="W25" s="75">
        <v>1</v>
      </c>
      <c r="X25" s="75" t="s">
        <v>58</v>
      </c>
      <c r="Y25" s="1"/>
      <c r="Z25" s="1"/>
      <c r="AA25" s="1"/>
      <c r="AB25" s="1"/>
      <c r="AC25" s="1"/>
      <c r="AD25" s="74">
        <v>19</v>
      </c>
      <c r="AE25" s="2">
        <v>4</v>
      </c>
      <c r="AF25" s="6">
        <f t="shared" si="0"/>
        <v>65.517241379310349</v>
      </c>
    </row>
    <row r="26" spans="1:32" x14ac:dyDescent="0.3">
      <c r="A26" s="1">
        <v>21</v>
      </c>
      <c r="B26" s="1" t="s">
        <v>79</v>
      </c>
      <c r="C26" s="2">
        <v>2</v>
      </c>
      <c r="D26" s="2" t="s">
        <v>69</v>
      </c>
      <c r="E26" s="75">
        <v>1</v>
      </c>
      <c r="F26" s="75" t="s">
        <v>58</v>
      </c>
      <c r="G26" s="75" t="s">
        <v>58</v>
      </c>
      <c r="H26" s="75">
        <v>1</v>
      </c>
      <c r="I26" s="75">
        <v>1</v>
      </c>
      <c r="J26" s="75">
        <v>2</v>
      </c>
      <c r="K26" s="75">
        <v>1</v>
      </c>
      <c r="L26" s="75">
        <v>1</v>
      </c>
      <c r="M26" s="75">
        <v>0</v>
      </c>
      <c r="N26" s="75">
        <v>0</v>
      </c>
      <c r="O26" s="75">
        <v>1</v>
      </c>
      <c r="P26" s="75">
        <v>2</v>
      </c>
      <c r="Q26" s="75">
        <v>0</v>
      </c>
      <c r="R26" s="75">
        <v>0</v>
      </c>
      <c r="S26" s="75">
        <v>2</v>
      </c>
      <c r="T26" s="75">
        <v>0</v>
      </c>
      <c r="U26" s="75">
        <v>1</v>
      </c>
      <c r="V26" s="75">
        <v>1</v>
      </c>
      <c r="W26" s="75">
        <v>1</v>
      </c>
      <c r="X26" s="75">
        <v>1</v>
      </c>
      <c r="Y26" s="1"/>
      <c r="Z26" s="1"/>
      <c r="AA26" s="1"/>
      <c r="AB26" s="1"/>
      <c r="AC26" s="1"/>
      <c r="AD26" s="74">
        <v>16</v>
      </c>
      <c r="AE26" s="2">
        <v>3</v>
      </c>
      <c r="AF26" s="6">
        <f t="shared" si="0"/>
        <v>55.172413793103445</v>
      </c>
    </row>
    <row r="27" spans="1:32" x14ac:dyDescent="0.3">
      <c r="A27" s="1">
        <v>22</v>
      </c>
      <c r="B27" s="1" t="s">
        <v>80</v>
      </c>
      <c r="C27" s="2">
        <v>1</v>
      </c>
      <c r="D27" s="2" t="s">
        <v>69</v>
      </c>
      <c r="E27" s="75">
        <v>1</v>
      </c>
      <c r="F27" s="75">
        <v>1</v>
      </c>
      <c r="G27" s="75">
        <v>0</v>
      </c>
      <c r="H27" s="75">
        <v>1</v>
      </c>
      <c r="I27" s="75">
        <v>0</v>
      </c>
      <c r="J27" s="75">
        <v>1</v>
      </c>
      <c r="K27" s="75">
        <v>1</v>
      </c>
      <c r="L27" s="75">
        <v>0</v>
      </c>
      <c r="M27" s="75">
        <v>0</v>
      </c>
      <c r="N27" s="75">
        <v>1</v>
      </c>
      <c r="O27" s="75">
        <v>2</v>
      </c>
      <c r="P27" s="75">
        <v>1</v>
      </c>
      <c r="Q27" s="75">
        <v>0</v>
      </c>
      <c r="R27" s="75">
        <v>2</v>
      </c>
      <c r="S27" s="75">
        <v>0</v>
      </c>
      <c r="T27" s="75">
        <v>1</v>
      </c>
      <c r="U27" s="75">
        <v>2</v>
      </c>
      <c r="V27" s="75">
        <v>1</v>
      </c>
      <c r="W27" s="75">
        <v>1</v>
      </c>
      <c r="X27" s="75">
        <v>0</v>
      </c>
      <c r="Y27" s="1"/>
      <c r="Z27" s="1"/>
      <c r="AA27" s="1"/>
      <c r="AB27" s="1"/>
      <c r="AC27" s="1"/>
      <c r="AD27" s="74">
        <v>16</v>
      </c>
      <c r="AE27" s="2">
        <v>3</v>
      </c>
      <c r="AF27" s="6">
        <f t="shared" si="0"/>
        <v>55.172413793103445</v>
      </c>
    </row>
    <row r="28" spans="1:32" x14ac:dyDescent="0.3">
      <c r="A28" s="1">
        <v>23</v>
      </c>
      <c r="B28" s="1" t="s">
        <v>81</v>
      </c>
      <c r="C28" s="2">
        <v>1</v>
      </c>
      <c r="D28" s="2" t="s">
        <v>69</v>
      </c>
      <c r="E28" s="75">
        <v>1</v>
      </c>
      <c r="F28" s="75">
        <v>2</v>
      </c>
      <c r="G28" s="75">
        <v>1</v>
      </c>
      <c r="H28" s="75">
        <v>1</v>
      </c>
      <c r="I28" s="75">
        <v>1</v>
      </c>
      <c r="J28" s="75">
        <v>1</v>
      </c>
      <c r="K28" s="75">
        <v>1</v>
      </c>
      <c r="L28" s="75">
        <v>1</v>
      </c>
      <c r="M28" s="75">
        <v>1</v>
      </c>
      <c r="N28" s="75">
        <v>2</v>
      </c>
      <c r="O28" s="75">
        <v>1</v>
      </c>
      <c r="P28" s="75">
        <v>1</v>
      </c>
      <c r="Q28" s="75">
        <v>1</v>
      </c>
      <c r="R28" s="75">
        <v>1</v>
      </c>
      <c r="S28" s="75">
        <v>1</v>
      </c>
      <c r="T28" s="75">
        <v>1</v>
      </c>
      <c r="U28" s="75">
        <v>1</v>
      </c>
      <c r="V28" s="75">
        <v>0</v>
      </c>
      <c r="W28" s="75">
        <v>0</v>
      </c>
      <c r="X28" s="75">
        <v>0</v>
      </c>
      <c r="Y28" s="1"/>
      <c r="Z28" s="1"/>
      <c r="AA28" s="1"/>
      <c r="AB28" s="1"/>
      <c r="AC28" s="1"/>
      <c r="AD28" s="74">
        <v>19</v>
      </c>
      <c r="AE28" s="2">
        <v>4</v>
      </c>
      <c r="AF28" s="6">
        <f t="shared" si="0"/>
        <v>65.517241379310349</v>
      </c>
    </row>
    <row r="29" spans="1:32" x14ac:dyDescent="0.3">
      <c r="A29" s="1">
        <v>24</v>
      </c>
      <c r="B29" s="1" t="s">
        <v>82</v>
      </c>
      <c r="C29" s="2">
        <v>1</v>
      </c>
      <c r="D29" s="2" t="s">
        <v>69</v>
      </c>
      <c r="E29" s="75">
        <v>1</v>
      </c>
      <c r="F29" s="75">
        <v>0</v>
      </c>
      <c r="G29" s="75">
        <v>0</v>
      </c>
      <c r="H29" s="75">
        <v>1</v>
      </c>
      <c r="I29" s="75">
        <v>0</v>
      </c>
      <c r="J29" s="75">
        <v>0</v>
      </c>
      <c r="K29" s="75">
        <v>1</v>
      </c>
      <c r="L29" s="75">
        <v>0</v>
      </c>
      <c r="M29" s="75">
        <v>0</v>
      </c>
      <c r="N29" s="75">
        <v>1</v>
      </c>
      <c r="O29" s="75">
        <v>1</v>
      </c>
      <c r="P29" s="75">
        <v>1</v>
      </c>
      <c r="Q29" s="75">
        <v>0</v>
      </c>
      <c r="R29" s="75">
        <v>2</v>
      </c>
      <c r="S29" s="75">
        <v>0</v>
      </c>
      <c r="T29" s="75">
        <v>1</v>
      </c>
      <c r="U29" s="75">
        <v>0</v>
      </c>
      <c r="V29" s="75">
        <v>1</v>
      </c>
      <c r="W29" s="75">
        <v>1</v>
      </c>
      <c r="X29" s="75" t="s">
        <v>58</v>
      </c>
      <c r="Y29" s="1"/>
      <c r="Z29" s="1"/>
      <c r="AA29" s="1"/>
      <c r="AB29" s="1"/>
      <c r="AC29" s="1"/>
      <c r="AD29" s="74">
        <v>13</v>
      </c>
      <c r="AE29" s="2">
        <v>3</v>
      </c>
      <c r="AF29" s="6">
        <f t="shared" si="0"/>
        <v>44.827586206896555</v>
      </c>
    </row>
    <row r="30" spans="1:32" x14ac:dyDescent="0.3">
      <c r="A30" s="1">
        <v>25</v>
      </c>
      <c r="B30" s="1" t="s">
        <v>83</v>
      </c>
      <c r="C30" s="2">
        <v>2</v>
      </c>
      <c r="D30" s="2" t="s">
        <v>69</v>
      </c>
      <c r="E30" s="75">
        <v>1</v>
      </c>
      <c r="F30" s="75">
        <v>1</v>
      </c>
      <c r="G30" s="75">
        <v>1</v>
      </c>
      <c r="H30" s="75">
        <v>1</v>
      </c>
      <c r="I30" s="75">
        <v>1</v>
      </c>
      <c r="J30" s="75">
        <v>1</v>
      </c>
      <c r="K30" s="75">
        <v>1</v>
      </c>
      <c r="L30" s="75">
        <v>1</v>
      </c>
      <c r="M30" s="75">
        <v>1</v>
      </c>
      <c r="N30" s="75">
        <v>1</v>
      </c>
      <c r="O30" s="75">
        <v>2</v>
      </c>
      <c r="P30" s="75">
        <v>1</v>
      </c>
      <c r="Q30" s="75">
        <v>1</v>
      </c>
      <c r="R30" s="75">
        <v>1</v>
      </c>
      <c r="S30" s="75">
        <v>1</v>
      </c>
      <c r="T30" s="75">
        <v>0</v>
      </c>
      <c r="U30" s="75">
        <v>0</v>
      </c>
      <c r="V30" s="75">
        <v>1</v>
      </c>
      <c r="W30" s="75">
        <v>1</v>
      </c>
      <c r="X30" s="75">
        <v>1</v>
      </c>
      <c r="Y30" s="1"/>
      <c r="Z30" s="1"/>
      <c r="AA30" s="1"/>
      <c r="AB30" s="1"/>
      <c r="AC30" s="1"/>
      <c r="AD30" s="74">
        <v>19</v>
      </c>
      <c r="AE30" s="2">
        <v>4</v>
      </c>
      <c r="AF30" s="6">
        <f t="shared" si="0"/>
        <v>65.517241379310349</v>
      </c>
    </row>
    <row r="31" spans="1:32" x14ac:dyDescent="0.3">
      <c r="A31" s="1">
        <v>26</v>
      </c>
      <c r="B31" s="1" t="s">
        <v>84</v>
      </c>
      <c r="C31" s="2">
        <v>1</v>
      </c>
      <c r="D31" s="2" t="s">
        <v>69</v>
      </c>
      <c r="E31" s="75">
        <v>1</v>
      </c>
      <c r="F31" s="75">
        <v>1</v>
      </c>
      <c r="G31" s="75">
        <v>0</v>
      </c>
      <c r="H31" s="75">
        <v>1</v>
      </c>
      <c r="I31" s="75">
        <v>1</v>
      </c>
      <c r="J31" s="75">
        <v>1</v>
      </c>
      <c r="K31" s="75">
        <v>1</v>
      </c>
      <c r="L31" s="75">
        <v>1</v>
      </c>
      <c r="M31" s="75">
        <v>1</v>
      </c>
      <c r="N31" s="75">
        <v>1</v>
      </c>
      <c r="O31" s="75">
        <v>1</v>
      </c>
      <c r="P31" s="75">
        <v>1</v>
      </c>
      <c r="Q31" s="75" t="s">
        <v>58</v>
      </c>
      <c r="R31" s="75" t="s">
        <v>58</v>
      </c>
      <c r="S31" s="75" t="s">
        <v>58</v>
      </c>
      <c r="T31" s="75" t="s">
        <v>58</v>
      </c>
      <c r="U31" s="75">
        <v>1</v>
      </c>
      <c r="V31" s="75" t="s">
        <v>58</v>
      </c>
      <c r="W31" s="75" t="s">
        <v>58</v>
      </c>
      <c r="X31" s="75" t="s">
        <v>58</v>
      </c>
      <c r="Y31" s="1"/>
      <c r="Z31" s="1"/>
      <c r="AA31" s="1"/>
      <c r="AB31" s="1"/>
      <c r="AC31" s="1"/>
      <c r="AD31" s="74">
        <v>12</v>
      </c>
      <c r="AE31" s="2">
        <v>3</v>
      </c>
      <c r="AF31" s="6">
        <f t="shared" si="0"/>
        <v>41.379310344827587</v>
      </c>
    </row>
    <row r="32" spans="1:32" x14ac:dyDescent="0.3">
      <c r="A32" s="1">
        <v>27</v>
      </c>
      <c r="B32" s="1" t="s">
        <v>85</v>
      </c>
      <c r="C32" s="2">
        <v>1</v>
      </c>
      <c r="D32" s="2" t="s">
        <v>69</v>
      </c>
      <c r="E32" s="75">
        <v>1</v>
      </c>
      <c r="F32" s="75">
        <v>1</v>
      </c>
      <c r="G32" s="75" t="s">
        <v>58</v>
      </c>
      <c r="H32" s="75">
        <v>0</v>
      </c>
      <c r="I32" s="75" t="s">
        <v>58</v>
      </c>
      <c r="J32" s="75">
        <v>2</v>
      </c>
      <c r="K32" s="75">
        <v>1</v>
      </c>
      <c r="L32" s="75" t="s">
        <v>58</v>
      </c>
      <c r="M32" s="75" t="s">
        <v>58</v>
      </c>
      <c r="N32" s="75">
        <v>1</v>
      </c>
      <c r="O32" s="75">
        <v>1</v>
      </c>
      <c r="P32" s="75">
        <v>1</v>
      </c>
      <c r="Q32" s="75" t="s">
        <v>58</v>
      </c>
      <c r="R32" s="75">
        <v>2</v>
      </c>
      <c r="S32" s="75" t="s">
        <v>58</v>
      </c>
      <c r="T32" s="75" t="s">
        <v>58</v>
      </c>
      <c r="U32" s="75">
        <v>1</v>
      </c>
      <c r="V32" s="75">
        <v>0</v>
      </c>
      <c r="W32" s="75">
        <v>0</v>
      </c>
      <c r="X32" s="75">
        <v>0</v>
      </c>
      <c r="Y32" s="1"/>
      <c r="Z32" s="1"/>
      <c r="AA32" s="1"/>
      <c r="AB32" s="1"/>
      <c r="AC32" s="1"/>
      <c r="AD32" s="74">
        <v>12</v>
      </c>
      <c r="AE32" s="2">
        <v>3</v>
      </c>
      <c r="AF32" s="6">
        <f t="shared" si="0"/>
        <v>41.379310344827587</v>
      </c>
    </row>
    <row r="33" spans="1:32" x14ac:dyDescent="0.3">
      <c r="A33" s="1">
        <v>28</v>
      </c>
      <c r="B33" s="1" t="s">
        <v>86</v>
      </c>
      <c r="C33" s="2">
        <v>1</v>
      </c>
      <c r="D33" s="2" t="s">
        <v>69</v>
      </c>
      <c r="E33" s="75">
        <v>1</v>
      </c>
      <c r="F33" s="75">
        <v>1</v>
      </c>
      <c r="G33" s="75">
        <v>1</v>
      </c>
      <c r="H33" s="75">
        <v>1</v>
      </c>
      <c r="I33" s="75">
        <v>1</v>
      </c>
      <c r="J33" s="75">
        <v>2</v>
      </c>
      <c r="K33" s="75">
        <v>1</v>
      </c>
      <c r="L33" s="75">
        <v>0</v>
      </c>
      <c r="M33" s="75">
        <v>0</v>
      </c>
      <c r="N33" s="75">
        <v>1</v>
      </c>
      <c r="O33" s="75">
        <v>0</v>
      </c>
      <c r="P33" s="75">
        <v>1</v>
      </c>
      <c r="Q33" s="75">
        <v>0</v>
      </c>
      <c r="R33" s="75">
        <v>0</v>
      </c>
      <c r="S33" s="75">
        <v>0</v>
      </c>
      <c r="T33" s="75">
        <v>1</v>
      </c>
      <c r="U33" s="75">
        <v>0</v>
      </c>
      <c r="V33" s="75">
        <v>1</v>
      </c>
      <c r="W33" s="75">
        <v>1</v>
      </c>
      <c r="X33" s="75">
        <v>0</v>
      </c>
      <c r="Y33" s="1"/>
      <c r="Z33" s="1"/>
      <c r="AA33" s="1"/>
      <c r="AB33" s="1"/>
      <c r="AC33" s="1"/>
      <c r="AD33" s="74">
        <v>13</v>
      </c>
      <c r="AE33" s="2">
        <v>3</v>
      </c>
      <c r="AF33" s="6">
        <f t="shared" si="0"/>
        <v>44.827586206896555</v>
      </c>
    </row>
    <row r="34" spans="1:32" x14ac:dyDescent="0.3">
      <c r="A34" s="1">
        <v>29</v>
      </c>
      <c r="B34" s="1" t="s">
        <v>87</v>
      </c>
      <c r="C34" s="2">
        <v>2</v>
      </c>
      <c r="D34" s="2" t="s">
        <v>69</v>
      </c>
      <c r="E34" s="75">
        <v>1</v>
      </c>
      <c r="F34" s="75">
        <v>1</v>
      </c>
      <c r="G34" s="75">
        <v>1</v>
      </c>
      <c r="H34" s="75">
        <v>1</v>
      </c>
      <c r="I34" s="75">
        <v>1</v>
      </c>
      <c r="J34" s="75">
        <v>1</v>
      </c>
      <c r="K34" s="75">
        <v>1</v>
      </c>
      <c r="L34" s="75">
        <v>1</v>
      </c>
      <c r="M34" s="75">
        <v>1</v>
      </c>
      <c r="N34" s="75">
        <v>1</v>
      </c>
      <c r="O34" s="75">
        <v>1</v>
      </c>
      <c r="P34" s="75">
        <v>1</v>
      </c>
      <c r="Q34" s="75" t="s">
        <v>58</v>
      </c>
      <c r="R34" s="75">
        <v>2</v>
      </c>
      <c r="S34" s="75">
        <v>0</v>
      </c>
      <c r="T34" s="75">
        <v>0</v>
      </c>
      <c r="U34" s="75">
        <v>2</v>
      </c>
      <c r="V34" s="75">
        <v>1</v>
      </c>
      <c r="W34" s="75">
        <v>1</v>
      </c>
      <c r="X34" s="75" t="s">
        <v>58</v>
      </c>
      <c r="Y34" s="1"/>
      <c r="Z34" s="1"/>
      <c r="AA34" s="1"/>
      <c r="AB34" s="1"/>
      <c r="AC34" s="1"/>
      <c r="AD34" s="74">
        <v>18</v>
      </c>
      <c r="AE34" s="2">
        <v>4</v>
      </c>
      <c r="AF34" s="6">
        <f t="shared" si="0"/>
        <v>62.068965517241381</v>
      </c>
    </row>
    <row r="35" spans="1:32" x14ac:dyDescent="0.3">
      <c r="A35" s="1">
        <v>30</v>
      </c>
      <c r="B35" s="1" t="s">
        <v>88</v>
      </c>
      <c r="C35" s="2">
        <v>1</v>
      </c>
      <c r="D35" s="2" t="s">
        <v>69</v>
      </c>
      <c r="E35" s="75">
        <v>1</v>
      </c>
      <c r="F35" s="75">
        <v>1</v>
      </c>
      <c r="G35" s="75">
        <v>0</v>
      </c>
      <c r="H35" s="75">
        <v>1</v>
      </c>
      <c r="I35" s="75">
        <v>1</v>
      </c>
      <c r="J35" s="75">
        <v>2</v>
      </c>
      <c r="K35" s="75">
        <v>0</v>
      </c>
      <c r="L35" s="75">
        <v>0</v>
      </c>
      <c r="M35" s="75">
        <v>0</v>
      </c>
      <c r="N35" s="75">
        <v>1</v>
      </c>
      <c r="O35" s="75">
        <v>2</v>
      </c>
      <c r="P35" s="75">
        <v>0</v>
      </c>
      <c r="Q35" s="75">
        <v>0</v>
      </c>
      <c r="R35" s="75">
        <v>0</v>
      </c>
      <c r="S35" s="75">
        <v>0</v>
      </c>
      <c r="T35" s="75">
        <v>1</v>
      </c>
      <c r="U35" s="75"/>
      <c r="V35" s="75">
        <v>1</v>
      </c>
      <c r="W35" s="75">
        <v>0</v>
      </c>
      <c r="X35" s="75" t="s">
        <v>58</v>
      </c>
      <c r="Y35" s="1"/>
      <c r="Z35" s="1"/>
      <c r="AA35" s="1"/>
      <c r="AB35" s="1"/>
      <c r="AC35" s="1"/>
      <c r="AD35" s="74">
        <v>12</v>
      </c>
      <c r="AE35" s="2">
        <v>3</v>
      </c>
      <c r="AF35" s="6">
        <f t="shared" si="0"/>
        <v>41.379310344827587</v>
      </c>
    </row>
    <row r="36" spans="1:32" x14ac:dyDescent="0.3">
      <c r="A36" s="1">
        <v>31</v>
      </c>
      <c r="B36" s="1" t="s">
        <v>89</v>
      </c>
      <c r="C36" s="2">
        <v>2</v>
      </c>
      <c r="D36" s="2" t="s">
        <v>69</v>
      </c>
      <c r="E36" s="75">
        <v>1</v>
      </c>
      <c r="F36" s="75">
        <v>0</v>
      </c>
      <c r="G36" s="75">
        <v>0</v>
      </c>
      <c r="H36" s="75">
        <v>1</v>
      </c>
      <c r="I36" s="75">
        <v>1</v>
      </c>
      <c r="J36" s="75">
        <v>1</v>
      </c>
      <c r="K36" s="75">
        <v>0</v>
      </c>
      <c r="L36" s="75">
        <v>0</v>
      </c>
      <c r="M36" s="75">
        <v>0</v>
      </c>
      <c r="N36" s="75">
        <v>1</v>
      </c>
      <c r="O36" s="75">
        <v>1</v>
      </c>
      <c r="P36" s="75">
        <v>1</v>
      </c>
      <c r="Q36" s="75">
        <v>0</v>
      </c>
      <c r="R36" s="75">
        <v>2</v>
      </c>
      <c r="S36" s="75">
        <v>1</v>
      </c>
      <c r="T36" s="75">
        <v>0</v>
      </c>
      <c r="U36" s="75">
        <v>1</v>
      </c>
      <c r="V36" s="75">
        <v>1</v>
      </c>
      <c r="W36" s="75">
        <v>1</v>
      </c>
      <c r="X36" s="75">
        <v>1</v>
      </c>
      <c r="Y36" s="1"/>
      <c r="Z36" s="1"/>
      <c r="AA36" s="1"/>
      <c r="AB36" s="1"/>
      <c r="AC36" s="1"/>
      <c r="AD36" s="74">
        <v>14</v>
      </c>
      <c r="AE36" s="2">
        <v>3</v>
      </c>
      <c r="AF36" s="6">
        <f t="shared" si="0"/>
        <v>48.275862068965516</v>
      </c>
    </row>
    <row r="37" spans="1:32" x14ac:dyDescent="0.3">
      <c r="A37" s="1">
        <v>32</v>
      </c>
      <c r="B37" s="1" t="s">
        <v>90</v>
      </c>
      <c r="C37" s="2">
        <v>2</v>
      </c>
      <c r="D37" s="2" t="s">
        <v>69</v>
      </c>
      <c r="E37" s="75">
        <v>1</v>
      </c>
      <c r="F37" s="75" t="s">
        <v>58</v>
      </c>
      <c r="G37" s="75" t="s">
        <v>58</v>
      </c>
      <c r="H37" s="75">
        <v>0</v>
      </c>
      <c r="I37" s="75" t="s">
        <v>58</v>
      </c>
      <c r="J37" s="75">
        <v>1</v>
      </c>
      <c r="K37" s="75">
        <v>1</v>
      </c>
      <c r="L37" s="75">
        <v>1</v>
      </c>
      <c r="M37" s="75"/>
      <c r="N37" s="75">
        <v>1</v>
      </c>
      <c r="O37" s="75">
        <v>2</v>
      </c>
      <c r="P37" s="75">
        <v>1</v>
      </c>
      <c r="Q37" s="75" t="s">
        <v>58</v>
      </c>
      <c r="R37" s="75">
        <v>2</v>
      </c>
      <c r="S37" s="75">
        <v>0</v>
      </c>
      <c r="T37" s="75">
        <v>2</v>
      </c>
      <c r="U37" s="75" t="s">
        <v>58</v>
      </c>
      <c r="V37" s="75" t="s">
        <v>58</v>
      </c>
      <c r="W37" s="75" t="s">
        <v>58</v>
      </c>
      <c r="X37" s="75" t="s">
        <v>58</v>
      </c>
      <c r="Y37" s="1"/>
      <c r="Z37" s="1"/>
      <c r="AA37" s="1"/>
      <c r="AB37" s="1"/>
      <c r="AC37" s="1"/>
      <c r="AD37" s="74">
        <v>12</v>
      </c>
      <c r="AE37" s="2">
        <v>3</v>
      </c>
      <c r="AF37" s="6">
        <f t="shared" si="0"/>
        <v>41.379310344827587</v>
      </c>
    </row>
    <row r="38" spans="1:32" x14ac:dyDescent="0.3">
      <c r="A38" s="1">
        <v>33</v>
      </c>
      <c r="B38" s="1" t="s">
        <v>91</v>
      </c>
      <c r="C38" s="2">
        <v>1</v>
      </c>
      <c r="D38" s="2" t="s">
        <v>69</v>
      </c>
      <c r="E38" s="75">
        <v>1</v>
      </c>
      <c r="F38" s="75">
        <v>1</v>
      </c>
      <c r="G38" s="75">
        <v>1</v>
      </c>
      <c r="H38" s="75">
        <v>0</v>
      </c>
      <c r="I38" s="75">
        <v>0</v>
      </c>
      <c r="J38" s="75">
        <v>2</v>
      </c>
      <c r="K38" s="75">
        <v>0</v>
      </c>
      <c r="L38" s="75">
        <v>1</v>
      </c>
      <c r="M38" s="75">
        <v>0</v>
      </c>
      <c r="N38" s="75">
        <v>0</v>
      </c>
      <c r="O38" s="75">
        <v>1</v>
      </c>
      <c r="P38" s="75">
        <v>1</v>
      </c>
      <c r="Q38" s="75">
        <v>0</v>
      </c>
      <c r="R38" s="75">
        <v>2</v>
      </c>
      <c r="S38" s="75">
        <v>0</v>
      </c>
      <c r="T38" s="75">
        <v>1</v>
      </c>
      <c r="U38" s="75">
        <v>0</v>
      </c>
      <c r="V38" s="75">
        <v>1</v>
      </c>
      <c r="W38" s="75">
        <v>1</v>
      </c>
      <c r="X38" s="75" t="s">
        <v>58</v>
      </c>
      <c r="Y38" s="1"/>
      <c r="Z38" s="1"/>
      <c r="AA38" s="1"/>
      <c r="AB38" s="1"/>
      <c r="AC38" s="1"/>
      <c r="AD38" s="74">
        <v>13</v>
      </c>
      <c r="AE38" s="2">
        <v>3</v>
      </c>
      <c r="AF38" s="6">
        <f t="shared" si="0"/>
        <v>44.827586206896555</v>
      </c>
    </row>
    <row r="39" spans="1:32" x14ac:dyDescent="0.3">
      <c r="A39" s="1"/>
      <c r="B39" s="1"/>
      <c r="C39" s="2"/>
      <c r="D39" s="2"/>
      <c r="E39" s="7">
        <f t="shared" ref="E39:X39" si="1">AVERAGE(E6:E38)/E1*100</f>
        <v>100</v>
      </c>
      <c r="F39" s="7">
        <f t="shared" si="1"/>
        <v>41.935483870967744</v>
      </c>
      <c r="G39" s="7">
        <f t="shared" si="1"/>
        <v>36.666666666666664</v>
      </c>
      <c r="H39" s="7">
        <f t="shared" si="1"/>
        <v>90.909090909090907</v>
      </c>
      <c r="I39" s="7">
        <f t="shared" si="1"/>
        <v>70</v>
      </c>
      <c r="J39" s="7">
        <f t="shared" si="1"/>
        <v>66.666666666666657</v>
      </c>
      <c r="K39" s="7">
        <f t="shared" si="1"/>
        <v>65.625</v>
      </c>
      <c r="L39" s="7">
        <f t="shared" si="1"/>
        <v>48.275862068965516</v>
      </c>
      <c r="M39" s="7">
        <f t="shared" si="1"/>
        <v>33.333333333333329</v>
      </c>
      <c r="N39" s="7">
        <f t="shared" si="1"/>
        <v>87.096774193548384</v>
      </c>
      <c r="O39" s="7">
        <f t="shared" si="1"/>
        <v>60.606060606060609</v>
      </c>
      <c r="P39" s="7">
        <f t="shared" si="1"/>
        <v>90.909090909090907</v>
      </c>
      <c r="Q39" s="7">
        <f t="shared" si="1"/>
        <v>39.285714285714285</v>
      </c>
      <c r="R39" s="7">
        <f t="shared" si="1"/>
        <v>79.6875</v>
      </c>
      <c r="S39" s="7">
        <f t="shared" si="1"/>
        <v>17.241379310344829</v>
      </c>
      <c r="T39" s="7">
        <f t="shared" si="1"/>
        <v>40</v>
      </c>
      <c r="U39" s="7">
        <f t="shared" si="1"/>
        <v>50</v>
      </c>
      <c r="V39" s="7">
        <f t="shared" si="1"/>
        <v>77.41935483870968</v>
      </c>
      <c r="W39" s="7">
        <f t="shared" si="1"/>
        <v>74.193548387096769</v>
      </c>
      <c r="X39" s="7">
        <f t="shared" si="1"/>
        <v>62.5</v>
      </c>
      <c r="Y39" s="7"/>
      <c r="Z39" s="7"/>
      <c r="AA39" s="7"/>
      <c r="AB39" s="7"/>
      <c r="AC39" s="7"/>
      <c r="AD39" s="36">
        <f>AVERAGE(AD6:AD38)</f>
        <v>15.393939393939394</v>
      </c>
      <c r="AE39" s="36">
        <f>AVERAGE(AE6:AE38)</f>
        <v>3.393939393939394</v>
      </c>
      <c r="AF39" s="36">
        <f>AVERAGE(AF6:AF38)</f>
        <v>53.082549634273782</v>
      </c>
    </row>
    <row r="40" spans="1:32" s="28" customFormat="1" x14ac:dyDescent="0.3">
      <c r="C40" s="37"/>
      <c r="D40" s="37"/>
      <c r="AD40" s="38"/>
      <c r="AE40" s="37"/>
    </row>
    <row r="41" spans="1:32" x14ac:dyDescent="0.3">
      <c r="E41" s="14">
        <v>33</v>
      </c>
      <c r="AD41" s="82" t="s">
        <v>10</v>
      </c>
      <c r="AE41" s="83"/>
    </row>
    <row r="42" spans="1:32" x14ac:dyDescent="0.3">
      <c r="E42" s="2">
        <f t="shared" ref="E42:AC42" si="2">COUNTIF(E6:E38,E1)/$E$41</f>
        <v>1</v>
      </c>
      <c r="F42" s="2">
        <f t="shared" si="2"/>
        <v>0.12121212121212122</v>
      </c>
      <c r="G42" s="2">
        <f t="shared" si="2"/>
        <v>0.12121212121212122</v>
      </c>
      <c r="H42" s="2">
        <f t="shared" si="2"/>
        <v>0.90909090909090906</v>
      </c>
      <c r="I42" s="2">
        <f t="shared" si="2"/>
        <v>0.63636363636363635</v>
      </c>
      <c r="J42" s="2">
        <f t="shared" si="2"/>
        <v>0.39393939393939392</v>
      </c>
      <c r="K42" s="2">
        <f t="shared" si="2"/>
        <v>0.63636363636363635</v>
      </c>
      <c r="L42" s="2">
        <f t="shared" si="2"/>
        <v>0.42424242424242425</v>
      </c>
      <c r="M42" s="2">
        <f t="shared" si="2"/>
        <v>0.30303030303030304</v>
      </c>
      <c r="N42" s="2">
        <f t="shared" si="2"/>
        <v>0.75757575757575757</v>
      </c>
      <c r="O42" s="2">
        <f t="shared" si="2"/>
        <v>0.42424242424242425</v>
      </c>
      <c r="P42" s="2">
        <f t="shared" si="2"/>
        <v>0.84848484848484851</v>
      </c>
      <c r="Q42" s="2">
        <f t="shared" si="2"/>
        <v>0.33333333333333331</v>
      </c>
      <c r="R42" s="2">
        <f t="shared" si="2"/>
        <v>0.69696969696969702</v>
      </c>
      <c r="S42" s="2">
        <f t="shared" si="2"/>
        <v>3.0303030303030304E-2</v>
      </c>
      <c r="T42" s="2">
        <f t="shared" si="2"/>
        <v>0.18181818181818182</v>
      </c>
      <c r="U42" s="2">
        <f t="shared" si="2"/>
        <v>0.21212121212121213</v>
      </c>
      <c r="V42" s="2">
        <f t="shared" si="2"/>
        <v>0.72727272727272729</v>
      </c>
      <c r="W42" s="2">
        <f t="shared" si="2"/>
        <v>0.69696969696969702</v>
      </c>
      <c r="X42" s="2">
        <f t="shared" si="2"/>
        <v>0.30303030303030304</v>
      </c>
      <c r="Y42" s="2">
        <f t="shared" si="2"/>
        <v>0</v>
      </c>
      <c r="Z42" s="2">
        <f t="shared" si="2"/>
        <v>0</v>
      </c>
      <c r="AA42" s="2">
        <f t="shared" si="2"/>
        <v>0</v>
      </c>
      <c r="AB42" s="2">
        <f t="shared" si="2"/>
        <v>0</v>
      </c>
      <c r="AC42" s="2">
        <f t="shared" si="2"/>
        <v>0</v>
      </c>
      <c r="AD42" s="82" t="s">
        <v>11</v>
      </c>
      <c r="AE42" s="83"/>
    </row>
    <row r="43" spans="1:32" x14ac:dyDescent="0.3">
      <c r="E43" s="2">
        <f t="shared" ref="E43:AC43" si="3">$E$41-E42-E45-E44</f>
        <v>32</v>
      </c>
      <c r="F43" s="2">
        <f t="shared" si="3"/>
        <v>23.878787878787875</v>
      </c>
      <c r="G43" s="2">
        <f t="shared" si="3"/>
        <v>20.878787878787875</v>
      </c>
      <c r="H43" s="2">
        <f t="shared" si="3"/>
        <v>29.090909090909093</v>
      </c>
      <c r="I43" s="2">
        <f t="shared" si="3"/>
        <v>23.363636363636367</v>
      </c>
      <c r="J43" s="2">
        <f t="shared" si="3"/>
        <v>30.606060606060609</v>
      </c>
      <c r="K43" s="2">
        <f t="shared" si="3"/>
        <v>21.363636363636367</v>
      </c>
      <c r="L43" s="2">
        <f t="shared" si="3"/>
        <v>17.575757575757578</v>
      </c>
      <c r="M43" s="2">
        <f t="shared" si="3"/>
        <v>12.696969696969695</v>
      </c>
      <c r="N43" s="2">
        <f t="shared" si="3"/>
        <v>27.242424242424242</v>
      </c>
      <c r="O43" s="2">
        <f t="shared" si="3"/>
        <v>25.575757575757578</v>
      </c>
      <c r="P43" s="2">
        <f t="shared" si="3"/>
        <v>28.151515151515149</v>
      </c>
      <c r="Q43" s="2">
        <f t="shared" ref="Q43:AA43" si="4">$E$41-Q42-Q45-Q44</f>
        <v>15.666666666666664</v>
      </c>
      <c r="R43" s="2">
        <f t="shared" si="4"/>
        <v>28.303030303030305</v>
      </c>
      <c r="S43" s="2">
        <f t="shared" si="4"/>
        <v>13.969696969696969</v>
      </c>
      <c r="T43" s="2">
        <f t="shared" si="4"/>
        <v>20.81818181818182</v>
      </c>
      <c r="U43" s="2">
        <f t="shared" si="4"/>
        <v>25.787878787878789</v>
      </c>
      <c r="V43" s="2">
        <f t="shared" si="4"/>
        <v>25.272727272727273</v>
      </c>
      <c r="W43" s="2">
        <f t="shared" si="4"/>
        <v>24.303030303030305</v>
      </c>
      <c r="X43" s="2">
        <f t="shared" si="4"/>
        <v>26.696969696969695</v>
      </c>
      <c r="Y43" s="2">
        <f t="shared" si="4"/>
        <v>33</v>
      </c>
      <c r="Z43" s="2">
        <f t="shared" si="4"/>
        <v>33</v>
      </c>
      <c r="AA43" s="2">
        <f t="shared" si="4"/>
        <v>33</v>
      </c>
      <c r="AB43" s="2">
        <f t="shared" si="3"/>
        <v>33</v>
      </c>
      <c r="AC43" s="39">
        <f t="shared" si="3"/>
        <v>33</v>
      </c>
      <c r="AD43" s="82" t="s">
        <v>12</v>
      </c>
      <c r="AE43" s="83"/>
    </row>
    <row r="44" spans="1:32" x14ac:dyDescent="0.3">
      <c r="E44" s="2">
        <f t="shared" ref="E44:AC44" si="5">COUNTIF(E6:E38,"=N  ")</f>
        <v>0</v>
      </c>
      <c r="F44" s="2">
        <f t="shared" si="5"/>
        <v>0</v>
      </c>
      <c r="G44" s="2">
        <f t="shared" si="5"/>
        <v>0</v>
      </c>
      <c r="H44" s="2">
        <f t="shared" si="5"/>
        <v>0</v>
      </c>
      <c r="I44" s="2">
        <f t="shared" si="5"/>
        <v>0</v>
      </c>
      <c r="J44" s="2">
        <f t="shared" si="5"/>
        <v>0</v>
      </c>
      <c r="K44" s="2">
        <f t="shared" si="5"/>
        <v>0</v>
      </c>
      <c r="L44" s="2">
        <f t="shared" si="5"/>
        <v>0</v>
      </c>
      <c r="M44" s="2">
        <f t="shared" si="5"/>
        <v>0</v>
      </c>
      <c r="N44" s="2">
        <f t="shared" si="5"/>
        <v>0</v>
      </c>
      <c r="O44" s="2">
        <f t="shared" si="5"/>
        <v>0</v>
      </c>
      <c r="P44" s="2">
        <f t="shared" si="5"/>
        <v>0</v>
      </c>
      <c r="Q44" s="2">
        <f t="shared" si="5"/>
        <v>0</v>
      </c>
      <c r="R44" s="2">
        <f t="shared" si="5"/>
        <v>0</v>
      </c>
      <c r="S44" s="2">
        <f t="shared" si="5"/>
        <v>0</v>
      </c>
      <c r="T44" s="2">
        <f t="shared" si="5"/>
        <v>0</v>
      </c>
      <c r="U44" s="2">
        <f t="shared" si="5"/>
        <v>0</v>
      </c>
      <c r="V44" s="2">
        <f t="shared" si="5"/>
        <v>0</v>
      </c>
      <c r="W44" s="2">
        <f t="shared" si="5"/>
        <v>0</v>
      </c>
      <c r="X44" s="2">
        <f t="shared" si="5"/>
        <v>0</v>
      </c>
      <c r="Y44" s="2">
        <f t="shared" si="5"/>
        <v>0</v>
      </c>
      <c r="Z44" s="2">
        <f t="shared" si="5"/>
        <v>0</v>
      </c>
      <c r="AA44" s="2">
        <f t="shared" si="5"/>
        <v>0</v>
      </c>
      <c r="AB44" s="2">
        <f t="shared" si="5"/>
        <v>0</v>
      </c>
      <c r="AC44" s="39">
        <f t="shared" si="5"/>
        <v>0</v>
      </c>
      <c r="AD44" s="82" t="s">
        <v>9</v>
      </c>
      <c r="AE44" s="83"/>
    </row>
    <row r="45" spans="1:32" x14ac:dyDescent="0.3">
      <c r="E45" s="2">
        <f t="shared" ref="E45:AC45" si="6">COUNTIF(E6:E38,"=0")</f>
        <v>0</v>
      </c>
      <c r="F45" s="2">
        <f t="shared" si="6"/>
        <v>9</v>
      </c>
      <c r="G45" s="2">
        <f t="shared" si="6"/>
        <v>12</v>
      </c>
      <c r="H45" s="2">
        <f t="shared" si="6"/>
        <v>3</v>
      </c>
      <c r="I45" s="2">
        <f t="shared" si="6"/>
        <v>9</v>
      </c>
      <c r="J45" s="2">
        <f t="shared" si="6"/>
        <v>2</v>
      </c>
      <c r="K45" s="2">
        <f t="shared" si="6"/>
        <v>11</v>
      </c>
      <c r="L45" s="2">
        <f t="shared" si="6"/>
        <v>15</v>
      </c>
      <c r="M45" s="2">
        <f t="shared" si="6"/>
        <v>20</v>
      </c>
      <c r="N45" s="2">
        <f t="shared" si="6"/>
        <v>5</v>
      </c>
      <c r="O45" s="2">
        <f t="shared" si="6"/>
        <v>7</v>
      </c>
      <c r="P45" s="2">
        <f t="shared" si="6"/>
        <v>4</v>
      </c>
      <c r="Q45" s="2">
        <f t="shared" si="6"/>
        <v>17</v>
      </c>
      <c r="R45" s="2">
        <f t="shared" si="6"/>
        <v>4</v>
      </c>
      <c r="S45" s="2">
        <f t="shared" si="6"/>
        <v>19</v>
      </c>
      <c r="T45" s="2">
        <f t="shared" si="6"/>
        <v>12</v>
      </c>
      <c r="U45" s="2">
        <f t="shared" si="6"/>
        <v>7</v>
      </c>
      <c r="V45" s="2">
        <f t="shared" si="6"/>
        <v>7</v>
      </c>
      <c r="W45" s="2">
        <f t="shared" si="6"/>
        <v>8</v>
      </c>
      <c r="X45" s="2">
        <f t="shared" si="6"/>
        <v>6</v>
      </c>
      <c r="Y45" s="2">
        <f t="shared" si="6"/>
        <v>0</v>
      </c>
      <c r="Z45" s="2">
        <f t="shared" si="6"/>
        <v>0</v>
      </c>
      <c r="AA45" s="2">
        <f t="shared" si="6"/>
        <v>0</v>
      </c>
      <c r="AB45" s="2">
        <f t="shared" si="6"/>
        <v>0</v>
      </c>
      <c r="AC45" s="39">
        <f t="shared" si="6"/>
        <v>0</v>
      </c>
      <c r="AD45" s="82" t="s">
        <v>8</v>
      </c>
      <c r="AE45" s="83"/>
    </row>
    <row r="48" spans="1:32" x14ac:dyDescent="0.3">
      <c r="C48"/>
      <c r="D48"/>
      <c r="AC48" s="32"/>
      <c r="AD48" s="32" t="s">
        <v>13</v>
      </c>
      <c r="AE48" s="14">
        <f>COUNTIF(AE6:AE38,"=2")</f>
        <v>0</v>
      </c>
      <c r="AF48" s="15">
        <f>AE48/$E$41*100</f>
        <v>0</v>
      </c>
    </row>
    <row r="49" spans="3:32" x14ac:dyDescent="0.3">
      <c r="C49"/>
      <c r="D49"/>
      <c r="AC49" s="33"/>
      <c r="AD49" s="33" t="s">
        <v>14</v>
      </c>
      <c r="AE49" s="8">
        <f>COUNTIF(AE6:AE38,"=3")</f>
        <v>20</v>
      </c>
      <c r="AF49" s="13">
        <f>AE49/$E$41*100</f>
        <v>60.606060606060609</v>
      </c>
    </row>
    <row r="50" spans="3:32" x14ac:dyDescent="0.3">
      <c r="C50"/>
      <c r="D50"/>
      <c r="AC50" s="34"/>
      <c r="AD50" s="34" t="s">
        <v>15</v>
      </c>
      <c r="AE50" s="11">
        <f>COUNTIF(AE6:AE38,"=4")</f>
        <v>13</v>
      </c>
      <c r="AF50" s="12">
        <f>AE50/$E$41*100</f>
        <v>39.393939393939391</v>
      </c>
    </row>
    <row r="51" spans="3:32" x14ac:dyDescent="0.3">
      <c r="C51"/>
      <c r="D51"/>
      <c r="AC51" s="35"/>
      <c r="AD51" s="35" t="s">
        <v>16</v>
      </c>
      <c r="AE51" s="9">
        <f>COUNTIF(AE6:AE38,"=5")</f>
        <v>0</v>
      </c>
      <c r="AF51" s="10">
        <f>AE51/$E$41*100</f>
        <v>0</v>
      </c>
    </row>
    <row r="53" spans="3:32" x14ac:dyDescent="0.3">
      <c r="C53"/>
      <c r="D53"/>
      <c r="E53" s="93" t="s">
        <v>52</v>
      </c>
      <c r="F53" s="94"/>
      <c r="G53" s="94"/>
      <c r="H53" s="94"/>
      <c r="I53" s="95"/>
      <c r="J53" s="65" t="s">
        <v>51</v>
      </c>
      <c r="K53" s="65" t="s">
        <v>50</v>
      </c>
      <c r="AB53" s="81" t="s">
        <v>53</v>
      </c>
      <c r="AC53" s="81"/>
      <c r="AD53" s="81"/>
      <c r="AE53" s="81"/>
      <c r="AF53" s="66">
        <f>COUNTIF(AF6:AF38,100)</f>
        <v>0</v>
      </c>
    </row>
    <row r="54" spans="3:32" x14ac:dyDescent="0.3">
      <c r="C54"/>
      <c r="D54"/>
      <c r="E54" s="80" t="s">
        <v>45</v>
      </c>
      <c r="F54" s="80"/>
      <c r="G54" s="80"/>
      <c r="H54" s="80"/>
      <c r="I54" s="80"/>
      <c r="J54" s="7">
        <f>COUNTIF(AF6:AF38,"&gt;=85")</f>
        <v>0</v>
      </c>
      <c r="K54" s="7">
        <f>J54/E41*100</f>
        <v>0</v>
      </c>
      <c r="AB54" s="90" t="s">
        <v>17</v>
      </c>
      <c r="AC54" s="91"/>
      <c r="AD54" s="91"/>
      <c r="AE54" s="92"/>
      <c r="AF54" s="7">
        <f>SUM(AE49:AE51)/$E$41*100</f>
        <v>100</v>
      </c>
    </row>
    <row r="55" spans="3:32" x14ac:dyDescent="0.3">
      <c r="C55"/>
      <c r="D55"/>
      <c r="E55" s="80" t="s">
        <v>46</v>
      </c>
      <c r="F55" s="80"/>
      <c r="G55" s="80"/>
      <c r="H55" s="80"/>
      <c r="I55" s="80"/>
      <c r="J55" s="7">
        <v>13</v>
      </c>
      <c r="K55" s="7">
        <f>J55/E41*100</f>
        <v>39.393939393939391</v>
      </c>
      <c r="AB55" s="90" t="s">
        <v>31</v>
      </c>
      <c r="AC55" s="91"/>
      <c r="AD55" s="91"/>
      <c r="AE55" s="92"/>
      <c r="AF55" s="7">
        <f>SUM(AE50:AE51)/$E$41*100</f>
        <v>39.393939393939391</v>
      </c>
    </row>
    <row r="56" spans="3:32" x14ac:dyDescent="0.3">
      <c r="C56"/>
      <c r="D56"/>
      <c r="E56" s="80" t="s">
        <v>47</v>
      </c>
      <c r="F56" s="80"/>
      <c r="G56" s="80"/>
      <c r="H56" s="80"/>
      <c r="I56" s="80"/>
      <c r="J56" s="7">
        <v>20</v>
      </c>
      <c r="K56" s="7">
        <f>J56/E41*100</f>
        <v>60.606060606060609</v>
      </c>
      <c r="AB56" s="81" t="s">
        <v>28</v>
      </c>
      <c r="AC56" s="81"/>
      <c r="AD56" s="81"/>
      <c r="AE56" s="81"/>
      <c r="AF56" s="7">
        <f>AVERAGE(AD6:AD38)</f>
        <v>15.393939393939394</v>
      </c>
    </row>
    <row r="57" spans="3:32" x14ac:dyDescent="0.3">
      <c r="C57"/>
      <c r="D57"/>
      <c r="E57" s="80" t="s">
        <v>48</v>
      </c>
      <c r="F57" s="80"/>
      <c r="G57" s="80"/>
      <c r="H57" s="80"/>
      <c r="I57" s="80"/>
      <c r="J57" s="7">
        <f>COUNTIF(AF6:AF38,"&gt;=50")-J56-J55-J54</f>
        <v>-17</v>
      </c>
      <c r="K57" s="7">
        <f>J57/E41*100</f>
        <v>-51.515151515151516</v>
      </c>
      <c r="AB57" s="81" t="s">
        <v>18</v>
      </c>
      <c r="AC57" s="81"/>
      <c r="AD57" s="81"/>
      <c r="AE57" s="81"/>
      <c r="AF57" s="7">
        <f>AVERAGE(AE6:AE38)</f>
        <v>3.393939393939394</v>
      </c>
    </row>
    <row r="58" spans="3:32" x14ac:dyDescent="0.3">
      <c r="E58" s="80" t="s">
        <v>49</v>
      </c>
      <c r="F58" s="80"/>
      <c r="G58" s="80"/>
      <c r="H58" s="80"/>
      <c r="I58" s="80"/>
      <c r="J58" s="7">
        <f>COUNTIF(AF6:AF38,"&lt;50")</f>
        <v>17</v>
      </c>
      <c r="K58" s="7">
        <f>J58/E41*100</f>
        <v>51.515151515151516</v>
      </c>
      <c r="AB58" s="81" t="s">
        <v>44</v>
      </c>
      <c r="AC58" s="81"/>
      <c r="AD58" s="81"/>
      <c r="AE58" s="81"/>
      <c r="AF58" s="7">
        <f>AVERAGE(AF6:AF38)</f>
        <v>53.082549634273782</v>
      </c>
    </row>
  </sheetData>
  <autoFilter ref="E3:AF3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B3:B5"/>
    <mergeCell ref="A3:A5"/>
    <mergeCell ref="D3:D5"/>
    <mergeCell ref="E3:AC3"/>
    <mergeCell ref="AD3:AD5"/>
    <mergeCell ref="AE3:AE5"/>
    <mergeCell ref="AF3:AF5"/>
    <mergeCell ref="C3:C5"/>
    <mergeCell ref="AB54:AE54"/>
    <mergeCell ref="AB55:AE55"/>
    <mergeCell ref="E53:I53"/>
    <mergeCell ref="AB56:AE56"/>
    <mergeCell ref="AB57:AE57"/>
    <mergeCell ref="AB58:AE58"/>
    <mergeCell ref="AD41:AE41"/>
    <mergeCell ref="AD42:AE42"/>
    <mergeCell ref="AD43:AE43"/>
    <mergeCell ref="AD44:AE44"/>
    <mergeCell ref="AD45:AE45"/>
    <mergeCell ref="AB53:AE53"/>
    <mergeCell ref="E58:I58"/>
    <mergeCell ref="E56:I56"/>
    <mergeCell ref="E57:I57"/>
    <mergeCell ref="E55:I55"/>
    <mergeCell ref="E54:I54"/>
  </mergeCells>
  <conditionalFormatting sqref="AE6:AE38">
    <cfRule type="cellIs" dxfId="16" priority="6" operator="equal">
      <formula>3</formula>
    </cfRule>
    <cfRule type="cellIs" dxfId="15" priority="7" operator="equal">
      <formula>4</formula>
    </cfRule>
    <cfRule type="cellIs" dxfId="14" priority="8" operator="equal">
      <formula>2</formula>
    </cfRule>
    <cfRule type="cellIs" dxfId="13" priority="9" operator="equal">
      <formula>5</formula>
    </cfRule>
  </conditionalFormatting>
  <conditionalFormatting sqref="E39:AC39">
    <cfRule type="cellIs" dxfId="12" priority="5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42:AC45 E39:P39 E42:P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opLeftCell="A10" zoomScale="85" zoomScaleNormal="85" workbookViewId="0">
      <selection activeCell="L11" sqref="L11"/>
    </sheetView>
  </sheetViews>
  <sheetFormatPr defaultColWidth="9.109375" defaultRowHeight="13.2" x14ac:dyDescent="0.25"/>
  <cols>
    <col min="1" max="1" width="9.109375" style="43"/>
    <col min="2" max="2" width="86.44140625" style="43" customWidth="1"/>
    <col min="3" max="6" width="9.88671875" style="43" customWidth="1"/>
    <col min="7" max="16384" width="9.109375" style="43"/>
  </cols>
  <sheetData>
    <row r="1" spans="1:10" s="40" customFormat="1" x14ac:dyDescent="0.25">
      <c r="A1" s="48"/>
      <c r="B1" s="48"/>
      <c r="C1" s="48"/>
      <c r="G1" s="49"/>
      <c r="H1" s="96"/>
      <c r="I1" s="96"/>
      <c r="J1" s="96"/>
    </row>
    <row r="2" spans="1:10" s="51" customFormat="1" ht="73.2" x14ac:dyDescent="0.25">
      <c r="A2" s="41" t="s">
        <v>33</v>
      </c>
      <c r="B2" s="42" t="s">
        <v>41</v>
      </c>
      <c r="C2" s="44" t="s">
        <v>40</v>
      </c>
      <c r="D2" s="52" t="s">
        <v>37</v>
      </c>
      <c r="E2" s="50" t="s">
        <v>38</v>
      </c>
      <c r="F2" s="50" t="s">
        <v>39</v>
      </c>
      <c r="G2" s="27" t="s">
        <v>43</v>
      </c>
      <c r="H2" s="42" t="s">
        <v>57</v>
      </c>
      <c r="I2" s="42" t="s">
        <v>69</v>
      </c>
      <c r="J2" s="27" t="s">
        <v>34</v>
      </c>
    </row>
    <row r="3" spans="1:10" ht="14.4" x14ac:dyDescent="0.3">
      <c r="A3" s="42">
        <v>1</v>
      </c>
      <c r="B3" t="s">
        <v>92</v>
      </c>
      <c r="C3" s="44">
        <f>'1'!E1</f>
        <v>1</v>
      </c>
      <c r="D3" s="78">
        <v>100</v>
      </c>
      <c r="E3" s="77">
        <v>97.92</v>
      </c>
      <c r="F3" s="77">
        <v>97.26</v>
      </c>
      <c r="G3" s="45">
        <f>1-J3</f>
        <v>0</v>
      </c>
      <c r="H3" s="53">
        <f>'6А'!AH2</f>
        <v>10</v>
      </c>
      <c r="I3" s="53">
        <f>'6Б'!AH2</f>
        <v>23</v>
      </c>
      <c r="J3" s="46">
        <f>'1'!E42</f>
        <v>1</v>
      </c>
    </row>
    <row r="4" spans="1:10" ht="14.4" x14ac:dyDescent="0.3">
      <c r="A4" s="42">
        <v>2</v>
      </c>
      <c r="B4" t="s">
        <v>92</v>
      </c>
      <c r="C4" s="44">
        <f>'1'!F1</f>
        <v>2</v>
      </c>
      <c r="D4" s="78">
        <v>34.85</v>
      </c>
      <c r="E4" s="77">
        <v>47.66</v>
      </c>
      <c r="F4" s="77">
        <v>42.24</v>
      </c>
      <c r="G4" s="45">
        <f t="shared" ref="G4:G14" si="0">1-J4</f>
        <v>0.87878787878787878</v>
      </c>
      <c r="H4" s="53">
        <f>'6А'!AI2</f>
        <v>1</v>
      </c>
      <c r="I4" s="53">
        <f>'6Б'!AI2</f>
        <v>3</v>
      </c>
      <c r="J4" s="46">
        <f>'1'!F42</f>
        <v>0.12121212121212122</v>
      </c>
    </row>
    <row r="5" spans="1:10" ht="14.4" x14ac:dyDescent="0.3">
      <c r="A5" s="42">
        <v>3</v>
      </c>
      <c r="B5" t="s">
        <v>93</v>
      </c>
      <c r="C5" s="44">
        <f>'1'!G1</f>
        <v>2</v>
      </c>
      <c r="D5" s="78">
        <v>25.76</v>
      </c>
      <c r="E5" s="77">
        <v>44.14</v>
      </c>
      <c r="F5" s="77">
        <v>38.590000000000003</v>
      </c>
      <c r="G5" s="45">
        <f t="shared" si="0"/>
        <v>0.87878787878787878</v>
      </c>
      <c r="H5" s="53">
        <f>'6А'!AJ2</f>
        <v>2</v>
      </c>
      <c r="I5" s="53">
        <f>'6Б'!AJ2</f>
        <v>2</v>
      </c>
      <c r="J5" s="46">
        <f>'1'!G42</f>
        <v>0.12121212121212122</v>
      </c>
    </row>
    <row r="6" spans="1:10" ht="14.4" x14ac:dyDescent="0.3">
      <c r="A6" s="42">
        <v>4</v>
      </c>
      <c r="B6" t="s">
        <v>94</v>
      </c>
      <c r="C6" s="44">
        <f>'1'!H1</f>
        <v>1</v>
      </c>
      <c r="D6" s="78">
        <v>93.94</v>
      </c>
      <c r="E6" s="77">
        <v>80.27</v>
      </c>
      <c r="F6" s="77">
        <v>74.38</v>
      </c>
      <c r="G6" s="45">
        <f t="shared" si="0"/>
        <v>9.0909090909090939E-2</v>
      </c>
      <c r="H6" s="53">
        <f>'6А'!AK2</f>
        <v>10</v>
      </c>
      <c r="I6" s="53">
        <f>'6Б'!AK2</f>
        <v>20</v>
      </c>
      <c r="J6" s="46">
        <f>'1'!H42</f>
        <v>0.90909090909090906</v>
      </c>
    </row>
    <row r="7" spans="1:10" ht="14.4" x14ac:dyDescent="0.3">
      <c r="A7" s="42">
        <v>5</v>
      </c>
      <c r="B7" t="s">
        <v>95</v>
      </c>
      <c r="C7" s="47">
        <f>'1'!I1</f>
        <v>1</v>
      </c>
      <c r="D7" s="78">
        <v>57.58</v>
      </c>
      <c r="E7" s="77">
        <v>55.43</v>
      </c>
      <c r="F7" s="77">
        <v>45.81</v>
      </c>
      <c r="G7" s="45">
        <f t="shared" si="0"/>
        <v>0.36363636363636365</v>
      </c>
      <c r="H7" s="63">
        <f>'6А'!AL2</f>
        <v>5</v>
      </c>
      <c r="I7" s="53">
        <f>'6Б'!AL2</f>
        <v>16</v>
      </c>
      <c r="J7" s="64">
        <f>'1'!I42</f>
        <v>0.63636363636363635</v>
      </c>
    </row>
    <row r="8" spans="1:10" ht="14.4" x14ac:dyDescent="0.3">
      <c r="A8" s="42">
        <v>6</v>
      </c>
      <c r="B8" t="s">
        <v>96</v>
      </c>
      <c r="C8" s="47">
        <f>'1'!J1</f>
        <v>2</v>
      </c>
      <c r="D8" s="78">
        <v>68.180000000000007</v>
      </c>
      <c r="E8" s="77">
        <v>76.38</v>
      </c>
      <c r="F8" s="77">
        <v>72.2</v>
      </c>
      <c r="G8" s="45">
        <f t="shared" si="0"/>
        <v>0.60606060606060608</v>
      </c>
      <c r="H8" s="63">
        <f>'6А'!AM2</f>
        <v>3</v>
      </c>
      <c r="I8" s="63">
        <f>'6Б'!AM2</f>
        <v>10</v>
      </c>
      <c r="J8" s="64">
        <f>'1'!J42</f>
        <v>0.39393939393939392</v>
      </c>
    </row>
    <row r="9" spans="1:10" ht="14.4" x14ac:dyDescent="0.3">
      <c r="A9" s="42">
        <v>7</v>
      </c>
      <c r="B9" s="76" t="s">
        <v>97</v>
      </c>
      <c r="C9" s="47">
        <f>'1'!K1</f>
        <v>1</v>
      </c>
      <c r="D9" s="78">
        <v>54.55</v>
      </c>
      <c r="E9" s="77">
        <v>62.29</v>
      </c>
      <c r="F9" s="77">
        <v>50.94</v>
      </c>
      <c r="G9" s="45">
        <f t="shared" si="0"/>
        <v>0.36363636363636365</v>
      </c>
      <c r="H9" s="63">
        <f>'6А'!AN2</f>
        <v>6</v>
      </c>
      <c r="I9" s="63">
        <f>'6Б'!AN2</f>
        <v>15</v>
      </c>
      <c r="J9" s="64">
        <f>'1'!K42</f>
        <v>0.63636363636363635</v>
      </c>
    </row>
    <row r="10" spans="1:10" ht="14.4" x14ac:dyDescent="0.3">
      <c r="A10" s="42">
        <v>8</v>
      </c>
      <c r="B10" s="76" t="s">
        <v>98</v>
      </c>
      <c r="C10" s="47">
        <f>'1'!L1</f>
        <v>1</v>
      </c>
      <c r="D10" s="78">
        <v>30.3</v>
      </c>
      <c r="E10" s="77">
        <v>71.89</v>
      </c>
      <c r="F10" s="77">
        <v>64.56</v>
      </c>
      <c r="G10" s="45">
        <f t="shared" si="0"/>
        <v>0.57575757575757569</v>
      </c>
      <c r="H10" s="63">
        <f>'6А'!AO2</f>
        <v>5</v>
      </c>
      <c r="I10" s="63">
        <f>'6Б'!AO2</f>
        <v>9</v>
      </c>
      <c r="J10" s="64">
        <f>'1'!L42</f>
        <v>0.42424242424242425</v>
      </c>
    </row>
    <row r="11" spans="1:10" ht="14.4" x14ac:dyDescent="0.3">
      <c r="A11" s="42">
        <v>9</v>
      </c>
      <c r="B11" s="76" t="s">
        <v>99</v>
      </c>
      <c r="C11" s="47">
        <f>'1'!M1</f>
        <v>1</v>
      </c>
      <c r="D11" s="78">
        <v>27.27</v>
      </c>
      <c r="E11" s="77">
        <v>65.77</v>
      </c>
      <c r="F11" s="77">
        <v>59.53</v>
      </c>
      <c r="G11" s="45">
        <f t="shared" si="0"/>
        <v>0.69696969696969702</v>
      </c>
      <c r="H11" s="63">
        <f>'6А'!AP2</f>
        <v>2</v>
      </c>
      <c r="I11" s="63">
        <f>'6Б'!AP2</f>
        <v>9</v>
      </c>
      <c r="J11" s="64">
        <f>'1'!M42</f>
        <v>0.30303030303030304</v>
      </c>
    </row>
    <row r="12" spans="1:10" ht="14.4" x14ac:dyDescent="0.3">
      <c r="A12" s="42">
        <v>10</v>
      </c>
      <c r="B12" t="s">
        <v>100</v>
      </c>
      <c r="C12" s="47">
        <f>'1'!N1</f>
        <v>1</v>
      </c>
      <c r="D12" s="78">
        <v>81.819999999999993</v>
      </c>
      <c r="E12" s="77">
        <v>78.87</v>
      </c>
      <c r="F12" s="77">
        <v>69.959999999999994</v>
      </c>
      <c r="G12" s="45">
        <f t="shared" si="0"/>
        <v>0.24242424242424243</v>
      </c>
      <c r="H12" s="63">
        <f>'6А'!AQ2</f>
        <v>6</v>
      </c>
      <c r="I12" s="63">
        <f>'6Б'!AQ2</f>
        <v>19</v>
      </c>
      <c r="J12" s="64">
        <f>'1'!N42</f>
        <v>0.75757575757575757</v>
      </c>
    </row>
    <row r="13" spans="1:10" ht="14.4" x14ac:dyDescent="0.3">
      <c r="A13" s="42">
        <v>11</v>
      </c>
      <c r="B13" s="76" t="s">
        <v>101</v>
      </c>
      <c r="C13" s="47">
        <f>'1'!O1</f>
        <v>2</v>
      </c>
      <c r="D13" s="78">
        <v>62.12</v>
      </c>
      <c r="E13" s="77">
        <v>76.44</v>
      </c>
      <c r="F13" s="77">
        <v>71.599999999999994</v>
      </c>
      <c r="G13" s="45">
        <f t="shared" si="0"/>
        <v>0.57575757575757569</v>
      </c>
      <c r="H13" s="63">
        <f>'6А'!AR2</f>
        <v>5</v>
      </c>
      <c r="I13" s="63">
        <f>'6Б'!AR2</f>
        <v>9</v>
      </c>
      <c r="J13" s="64">
        <f>'1'!O42</f>
        <v>0.42424242424242425</v>
      </c>
    </row>
    <row r="14" spans="1:10" ht="14.4" x14ac:dyDescent="0.3">
      <c r="A14" s="42">
        <v>12</v>
      </c>
      <c r="B14" s="76" t="s">
        <v>102</v>
      </c>
      <c r="C14" s="47">
        <f>'1'!P1</f>
        <v>1</v>
      </c>
      <c r="D14" s="78">
        <v>78.790000000000006</v>
      </c>
      <c r="E14" s="77">
        <v>79.819999999999993</v>
      </c>
      <c r="F14" s="77">
        <v>73.52</v>
      </c>
      <c r="G14" s="45">
        <f t="shared" si="0"/>
        <v>0.15151515151515149</v>
      </c>
      <c r="H14" s="63">
        <f>'6А'!AS2</f>
        <v>8</v>
      </c>
      <c r="I14" s="63">
        <f>'6Б'!AS2</f>
        <v>20</v>
      </c>
      <c r="J14" s="64">
        <f>'1'!P42</f>
        <v>0.84848484848484851</v>
      </c>
    </row>
    <row r="15" spans="1:10" ht="14.4" x14ac:dyDescent="0.3">
      <c r="A15" s="42">
        <v>13</v>
      </c>
      <c r="B15" s="76" t="s">
        <v>103</v>
      </c>
      <c r="C15" s="47">
        <f>'1'!Q1</f>
        <v>1</v>
      </c>
      <c r="D15" s="78">
        <v>42.42</v>
      </c>
      <c r="E15" s="77">
        <v>57.6</v>
      </c>
      <c r="F15" s="77">
        <v>48.37</v>
      </c>
      <c r="G15" s="45">
        <f>1-J15</f>
        <v>0.66666666666666674</v>
      </c>
      <c r="H15" s="63">
        <f>'6А'!AT2</f>
        <v>6</v>
      </c>
      <c r="I15" s="63">
        <f>'6Б'!AT2</f>
        <v>5</v>
      </c>
      <c r="J15" s="64">
        <f>'1'!Q42</f>
        <v>0.33333333333333331</v>
      </c>
    </row>
    <row r="16" spans="1:10" ht="14.4" x14ac:dyDescent="0.3">
      <c r="A16" s="42">
        <v>14</v>
      </c>
      <c r="B16" s="76" t="s">
        <v>104</v>
      </c>
      <c r="C16" s="47">
        <f>'1'!R1</f>
        <v>2</v>
      </c>
      <c r="D16" s="78">
        <v>83.33</v>
      </c>
      <c r="E16" s="77">
        <v>67.28</v>
      </c>
      <c r="F16" s="77">
        <v>60.09</v>
      </c>
      <c r="G16" s="45">
        <f>1-J16</f>
        <v>0.30303030303030298</v>
      </c>
      <c r="H16" s="63">
        <f>'6А'!AU2</f>
        <v>8</v>
      </c>
      <c r="I16" s="63">
        <f>'6Б'!AU2</f>
        <v>15</v>
      </c>
      <c r="J16" s="64">
        <f>'1'!R42</f>
        <v>0.69696969696969702</v>
      </c>
    </row>
    <row r="17" spans="1:10" ht="14.4" x14ac:dyDescent="0.3">
      <c r="A17" s="42">
        <v>15</v>
      </c>
      <c r="B17" s="76" t="s">
        <v>104</v>
      </c>
      <c r="C17" s="47">
        <f>'1'!S1</f>
        <v>3</v>
      </c>
      <c r="D17" s="78">
        <v>14.14</v>
      </c>
      <c r="E17" s="77">
        <v>36.61</v>
      </c>
      <c r="F17" s="77">
        <v>30.59</v>
      </c>
      <c r="G17" s="45">
        <f t="shared" ref="G17:G22" si="1">1-J17</f>
        <v>0.96969696969696972</v>
      </c>
      <c r="H17" s="63">
        <f>'6А'!AV2</f>
        <v>1</v>
      </c>
      <c r="I17" s="63">
        <f>'6Б'!AV2</f>
        <v>0</v>
      </c>
      <c r="J17" s="64">
        <f>'1'!S42</f>
        <v>3.0303030303030304E-2</v>
      </c>
    </row>
    <row r="18" spans="1:10" ht="14.4" x14ac:dyDescent="0.3">
      <c r="A18" s="42">
        <v>16</v>
      </c>
      <c r="B18" s="76" t="s">
        <v>105</v>
      </c>
      <c r="C18" s="47">
        <f>'1'!T1</f>
        <v>2</v>
      </c>
      <c r="D18" s="78">
        <v>40.909999999999997</v>
      </c>
      <c r="E18" s="77">
        <v>55.68</v>
      </c>
      <c r="F18" s="77">
        <v>48.03</v>
      </c>
      <c r="G18" s="45">
        <f t="shared" si="1"/>
        <v>0.81818181818181812</v>
      </c>
      <c r="H18" s="63">
        <f>'6А'!AW2</f>
        <v>1</v>
      </c>
      <c r="I18" s="63">
        <f>'6Б'!AW2</f>
        <v>5</v>
      </c>
      <c r="J18" s="64">
        <f>'1'!T42</f>
        <v>0.18181818181818182</v>
      </c>
    </row>
    <row r="19" spans="1:10" ht="14.4" x14ac:dyDescent="0.3">
      <c r="A19" s="42">
        <v>17</v>
      </c>
      <c r="B19" s="76" t="s">
        <v>106</v>
      </c>
      <c r="C19" s="47">
        <f>'1'!U1</f>
        <v>2</v>
      </c>
      <c r="D19" s="78">
        <v>51.52</v>
      </c>
      <c r="E19" s="77">
        <v>73.75</v>
      </c>
      <c r="F19" s="77">
        <v>69.81</v>
      </c>
      <c r="G19" s="45">
        <f t="shared" si="1"/>
        <v>0.78787878787878785</v>
      </c>
      <c r="H19" s="63">
        <f>'6А'!AX2</f>
        <v>2</v>
      </c>
      <c r="I19" s="63">
        <f>'6Б'!AX2</f>
        <v>5</v>
      </c>
      <c r="J19" s="64">
        <f>'1'!U42</f>
        <v>0.21212121212121213</v>
      </c>
    </row>
    <row r="20" spans="1:10" ht="14.4" x14ac:dyDescent="0.3">
      <c r="A20" s="42">
        <v>18</v>
      </c>
      <c r="B20" t="s">
        <v>107</v>
      </c>
      <c r="C20" s="47">
        <f>'1'!V1</f>
        <v>1</v>
      </c>
      <c r="D20" s="78">
        <v>81.819999999999993</v>
      </c>
      <c r="E20" s="77">
        <v>85.25</v>
      </c>
      <c r="F20" s="77">
        <v>80.78</v>
      </c>
      <c r="G20" s="45">
        <f t="shared" si="1"/>
        <v>0.27272727272727271</v>
      </c>
      <c r="H20" s="63">
        <f>'6А'!AY2</f>
        <v>7</v>
      </c>
      <c r="I20" s="63">
        <f>'6Б'!AY2</f>
        <v>17</v>
      </c>
      <c r="J20" s="64">
        <f>'1'!V42</f>
        <v>0.72727272727272729</v>
      </c>
    </row>
    <row r="21" spans="1:10" ht="14.4" x14ac:dyDescent="0.3">
      <c r="A21" s="42">
        <v>19</v>
      </c>
      <c r="B21" t="s">
        <v>108</v>
      </c>
      <c r="C21" s="47">
        <f>'1'!W1</f>
        <v>1</v>
      </c>
      <c r="D21" s="78">
        <v>75.760000000000005</v>
      </c>
      <c r="E21" s="77">
        <v>74.17</v>
      </c>
      <c r="F21" s="77">
        <v>69.959999999999994</v>
      </c>
      <c r="G21" s="45">
        <f t="shared" si="1"/>
        <v>0.30303030303030298</v>
      </c>
      <c r="H21" s="63">
        <f>'6А'!AZ2</f>
        <v>7</v>
      </c>
      <c r="I21" s="63">
        <f>'6Б'!AZ2</f>
        <v>16</v>
      </c>
      <c r="J21" s="64">
        <f>'1'!W42</f>
        <v>0.69696969696969702</v>
      </c>
    </row>
    <row r="22" spans="1:10" ht="14.4" x14ac:dyDescent="0.3">
      <c r="A22" s="42">
        <v>20</v>
      </c>
      <c r="B22" t="s">
        <v>109</v>
      </c>
      <c r="C22" s="47">
        <f>'1'!X1</f>
        <v>1</v>
      </c>
      <c r="D22" s="79">
        <v>78.8</v>
      </c>
      <c r="E22" s="77">
        <v>49.45</v>
      </c>
      <c r="F22" s="77">
        <v>45.5</v>
      </c>
      <c r="G22" s="45">
        <f t="shared" si="1"/>
        <v>0.69696969696969702</v>
      </c>
      <c r="H22" s="63">
        <f>'6А'!BA2</f>
        <v>5</v>
      </c>
      <c r="I22" s="63">
        <f>'6Б'!BA2</f>
        <v>5</v>
      </c>
      <c r="J22" s="64">
        <f>'1'!X42</f>
        <v>0.30303030303030304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topLeftCell="T1" zoomScale="70" zoomScaleNormal="70" workbookViewId="0">
      <selection activeCell="BB12" sqref="BB12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9" width="6.6640625" customWidth="1"/>
    <col min="30" max="30" width="7.5546875" style="30" customWidth="1"/>
    <col min="31" max="31" width="8.6640625" style="3" bestFit="1" customWidth="1"/>
    <col min="34" max="53" width="7.33203125" customWidth="1"/>
  </cols>
  <sheetData>
    <row r="1" spans="1:55" x14ac:dyDescent="0.3">
      <c r="D1" s="31" t="s">
        <v>35</v>
      </c>
      <c r="E1" s="4">
        <f>'1'!E1</f>
        <v>1</v>
      </c>
      <c r="F1" s="4">
        <f>'1'!F1</f>
        <v>2</v>
      </c>
      <c r="G1" s="4">
        <f>'1'!G1</f>
        <v>2</v>
      </c>
      <c r="H1" s="4">
        <f>'1'!H1</f>
        <v>1</v>
      </c>
      <c r="I1" s="4">
        <f>'1'!I1</f>
        <v>1</v>
      </c>
      <c r="J1" s="4">
        <f>'1'!J1</f>
        <v>2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1</v>
      </c>
      <c r="O1" s="4">
        <f>'1'!O1</f>
        <v>2</v>
      </c>
      <c r="P1" s="4">
        <f>'1'!P1</f>
        <v>1</v>
      </c>
      <c r="Q1" s="4">
        <f>'1'!Q1</f>
        <v>1</v>
      </c>
      <c r="R1" s="4">
        <f>'1'!R1</f>
        <v>2</v>
      </c>
      <c r="S1" s="4">
        <f>'1'!S1</f>
        <v>3</v>
      </c>
      <c r="T1" s="4">
        <f>'1'!T1</f>
        <v>2</v>
      </c>
      <c r="U1" s="4">
        <f>'1'!U1</f>
        <v>2</v>
      </c>
      <c r="V1" s="4">
        <f>'1'!V1</f>
        <v>1</v>
      </c>
      <c r="W1" s="4">
        <f>'1'!W1</f>
        <v>1</v>
      </c>
      <c r="X1" s="4">
        <f>'1'!X1</f>
        <v>1</v>
      </c>
      <c r="Y1" s="4"/>
      <c r="Z1" s="4"/>
      <c r="AA1" s="4"/>
      <c r="AB1" s="4"/>
      <c r="AC1" s="4"/>
      <c r="AF1" s="5">
        <f>SUM(E1:AC1)</f>
        <v>29</v>
      </c>
      <c r="AH1" s="73">
        <v>10</v>
      </c>
      <c r="BB1" s="97" t="s">
        <v>10</v>
      </c>
      <c r="BC1" s="99"/>
    </row>
    <row r="2" spans="1:55" x14ac:dyDescent="0.3">
      <c r="AH2" s="2">
        <f t="shared" ref="AH2:BA2" si="0">COUNTIF(E6:E25,E1)</f>
        <v>10</v>
      </c>
      <c r="AI2" s="2">
        <f t="shared" si="0"/>
        <v>1</v>
      </c>
      <c r="AJ2" s="2">
        <f t="shared" si="0"/>
        <v>2</v>
      </c>
      <c r="AK2" s="2">
        <f t="shared" si="0"/>
        <v>10</v>
      </c>
      <c r="AL2" s="2">
        <f t="shared" si="0"/>
        <v>5</v>
      </c>
      <c r="AM2" s="2">
        <f t="shared" si="0"/>
        <v>3</v>
      </c>
      <c r="AN2" s="2">
        <f t="shared" si="0"/>
        <v>6</v>
      </c>
      <c r="AO2" s="2">
        <f t="shared" si="0"/>
        <v>5</v>
      </c>
      <c r="AP2" s="2">
        <f t="shared" si="0"/>
        <v>2</v>
      </c>
      <c r="AQ2" s="2">
        <f t="shared" si="0"/>
        <v>6</v>
      </c>
      <c r="AR2" s="2">
        <f t="shared" si="0"/>
        <v>5</v>
      </c>
      <c r="AS2" s="2">
        <f t="shared" si="0"/>
        <v>8</v>
      </c>
      <c r="AT2" s="2">
        <f t="shared" si="0"/>
        <v>6</v>
      </c>
      <c r="AU2" s="2">
        <f t="shared" si="0"/>
        <v>8</v>
      </c>
      <c r="AV2" s="2">
        <f t="shared" si="0"/>
        <v>1</v>
      </c>
      <c r="AW2" s="2">
        <f t="shared" si="0"/>
        <v>1</v>
      </c>
      <c r="AX2" s="2">
        <f t="shared" si="0"/>
        <v>2</v>
      </c>
      <c r="AY2" s="2">
        <f t="shared" si="0"/>
        <v>7</v>
      </c>
      <c r="AZ2" s="2">
        <f t="shared" si="0"/>
        <v>7</v>
      </c>
      <c r="BA2" s="2">
        <f t="shared" si="0"/>
        <v>5</v>
      </c>
      <c r="BB2" s="97" t="s">
        <v>11</v>
      </c>
      <c r="BC2" s="99"/>
    </row>
    <row r="3" spans="1:55" x14ac:dyDescent="0.3">
      <c r="A3" s="87" t="s">
        <v>0</v>
      </c>
      <c r="B3" s="87" t="s">
        <v>1</v>
      </c>
      <c r="C3" s="87" t="s">
        <v>3</v>
      </c>
      <c r="D3" s="87" t="s">
        <v>36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84" t="s">
        <v>4</v>
      </c>
      <c r="AE3" s="84" t="s">
        <v>5</v>
      </c>
      <c r="AF3" s="87" t="s">
        <v>7</v>
      </c>
      <c r="AH3" s="2">
        <f t="shared" ref="AH3:AR3" si="1">$AH$1-AH2-AH5-AH4</f>
        <v>0</v>
      </c>
      <c r="AI3" s="2">
        <f t="shared" si="1"/>
        <v>4</v>
      </c>
      <c r="AJ3" s="2">
        <f t="shared" si="1"/>
        <v>4</v>
      </c>
      <c r="AK3" s="2">
        <f t="shared" si="1"/>
        <v>0</v>
      </c>
      <c r="AL3" s="2">
        <f t="shared" si="1"/>
        <v>0</v>
      </c>
      <c r="AM3" s="2">
        <f t="shared" si="1"/>
        <v>6</v>
      </c>
      <c r="AN3" s="2">
        <f t="shared" si="1"/>
        <v>0</v>
      </c>
      <c r="AO3" s="2">
        <f t="shared" si="1"/>
        <v>1</v>
      </c>
      <c r="AP3" s="2">
        <f t="shared" si="1"/>
        <v>1</v>
      </c>
      <c r="AQ3" s="2">
        <f t="shared" si="1"/>
        <v>2</v>
      </c>
      <c r="AR3" s="2">
        <f t="shared" si="1"/>
        <v>2</v>
      </c>
      <c r="AS3" s="2">
        <f t="shared" ref="AS3" si="2">$AH$1-AS2-AS5-AS4</f>
        <v>0</v>
      </c>
      <c r="AT3" s="2">
        <f t="shared" ref="AT3" si="3">$AH$1-AT2-AT5-AT4</f>
        <v>1</v>
      </c>
      <c r="AU3" s="2">
        <f t="shared" ref="AU3" si="4">$AH$1-AU2-AU5-AU4</f>
        <v>1</v>
      </c>
      <c r="AV3" s="2">
        <f t="shared" ref="AV3" si="5">$AH$1-AV2-AV5-AV4</f>
        <v>4</v>
      </c>
      <c r="AW3" s="2">
        <f t="shared" ref="AW3" si="6">$AH$1-AW2-AW5-AW4</f>
        <v>5</v>
      </c>
      <c r="AX3" s="2">
        <f t="shared" ref="AX3" si="7">$AH$1-AX2-AX5-AX4</f>
        <v>6</v>
      </c>
      <c r="AY3" s="2">
        <f t="shared" ref="AY3" si="8">$AH$1-AY2-AY5-AY4</f>
        <v>0</v>
      </c>
      <c r="AZ3" s="2">
        <f t="shared" ref="AZ3" si="9">$AH$1-AZ2-AZ5-AZ4</f>
        <v>0</v>
      </c>
      <c r="BA3" s="2">
        <f t="shared" ref="BA3" si="10">$AH$1-BA2-BA5-BA4</f>
        <v>5</v>
      </c>
      <c r="BB3" s="97" t="s">
        <v>12</v>
      </c>
      <c r="BC3" s="99"/>
    </row>
    <row r="4" spans="1:55" x14ac:dyDescent="0.3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88"/>
      <c r="AH4" s="2">
        <f t="shared" ref="AH4:BA4" si="11">COUNTIF(E6:E25,"=N  ")</f>
        <v>0</v>
      </c>
      <c r="AI4" s="2">
        <f t="shared" si="11"/>
        <v>0</v>
      </c>
      <c r="AJ4" s="2">
        <f t="shared" si="11"/>
        <v>0</v>
      </c>
      <c r="AK4" s="2">
        <f t="shared" si="11"/>
        <v>0</v>
      </c>
      <c r="AL4" s="2">
        <f t="shared" si="11"/>
        <v>0</v>
      </c>
      <c r="AM4" s="2">
        <f t="shared" si="11"/>
        <v>0</v>
      </c>
      <c r="AN4" s="2">
        <f t="shared" si="11"/>
        <v>0</v>
      </c>
      <c r="AO4" s="2">
        <f t="shared" si="11"/>
        <v>0</v>
      </c>
      <c r="AP4" s="2">
        <f t="shared" si="11"/>
        <v>0</v>
      </c>
      <c r="AQ4" s="2">
        <f t="shared" si="11"/>
        <v>0</v>
      </c>
      <c r="AR4" s="2">
        <f t="shared" si="11"/>
        <v>0</v>
      </c>
      <c r="AS4" s="2">
        <f t="shared" si="11"/>
        <v>0</v>
      </c>
      <c r="AT4" s="2">
        <f t="shared" si="11"/>
        <v>0</v>
      </c>
      <c r="AU4" s="2">
        <f t="shared" si="11"/>
        <v>0</v>
      </c>
      <c r="AV4" s="2">
        <f t="shared" si="11"/>
        <v>0</v>
      </c>
      <c r="AW4" s="2">
        <f t="shared" si="11"/>
        <v>0</v>
      </c>
      <c r="AX4" s="2">
        <f t="shared" si="11"/>
        <v>0</v>
      </c>
      <c r="AY4" s="2">
        <f t="shared" si="11"/>
        <v>0</v>
      </c>
      <c r="AZ4" s="2">
        <f t="shared" si="11"/>
        <v>0</v>
      </c>
      <c r="BA4" s="2">
        <f t="shared" si="11"/>
        <v>0</v>
      </c>
      <c r="BB4" s="97" t="s">
        <v>9</v>
      </c>
      <c r="BC4" s="99"/>
    </row>
    <row r="5" spans="1:55" x14ac:dyDescent="0.3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6"/>
      <c r="AE5" s="86"/>
      <c r="AF5" s="89"/>
      <c r="AH5" s="2">
        <f t="shared" ref="AH5:BA5" si="12">COUNTIF(E6:E25,"=0")</f>
        <v>0</v>
      </c>
      <c r="AI5" s="2">
        <f t="shared" si="12"/>
        <v>5</v>
      </c>
      <c r="AJ5" s="2">
        <f t="shared" si="12"/>
        <v>4</v>
      </c>
      <c r="AK5" s="2">
        <f t="shared" si="12"/>
        <v>0</v>
      </c>
      <c r="AL5" s="2">
        <f t="shared" si="12"/>
        <v>5</v>
      </c>
      <c r="AM5" s="2">
        <f t="shared" si="12"/>
        <v>1</v>
      </c>
      <c r="AN5" s="2">
        <f t="shared" si="12"/>
        <v>4</v>
      </c>
      <c r="AO5" s="2">
        <f t="shared" si="12"/>
        <v>4</v>
      </c>
      <c r="AP5" s="2">
        <f t="shared" si="12"/>
        <v>7</v>
      </c>
      <c r="AQ5" s="2">
        <f t="shared" si="12"/>
        <v>2</v>
      </c>
      <c r="AR5" s="2">
        <f t="shared" si="12"/>
        <v>3</v>
      </c>
      <c r="AS5" s="2">
        <f t="shared" si="12"/>
        <v>2</v>
      </c>
      <c r="AT5" s="2">
        <f t="shared" si="12"/>
        <v>3</v>
      </c>
      <c r="AU5" s="2">
        <f t="shared" si="12"/>
        <v>1</v>
      </c>
      <c r="AV5" s="2">
        <f t="shared" si="12"/>
        <v>5</v>
      </c>
      <c r="AW5" s="2">
        <f t="shared" si="12"/>
        <v>4</v>
      </c>
      <c r="AX5" s="2">
        <f t="shared" si="12"/>
        <v>2</v>
      </c>
      <c r="AY5" s="2">
        <f t="shared" si="12"/>
        <v>3</v>
      </c>
      <c r="AZ5" s="2">
        <f t="shared" si="12"/>
        <v>3</v>
      </c>
      <c r="BA5" s="2">
        <f t="shared" si="12"/>
        <v>0</v>
      </c>
      <c r="BB5" s="97" t="s">
        <v>8</v>
      </c>
      <c r="BC5" s="99"/>
    </row>
    <row r="6" spans="1:55" x14ac:dyDescent="0.3">
      <c r="A6" s="1">
        <v>1</v>
      </c>
      <c r="B6" s="1" t="s">
        <v>56</v>
      </c>
      <c r="C6" s="2">
        <v>1</v>
      </c>
      <c r="D6" s="2" t="s">
        <v>57</v>
      </c>
      <c r="E6" s="75">
        <v>1</v>
      </c>
      <c r="F6" s="75">
        <v>0</v>
      </c>
      <c r="G6" s="75">
        <v>1</v>
      </c>
      <c r="H6" s="75">
        <v>1</v>
      </c>
      <c r="I6" s="75">
        <v>1</v>
      </c>
      <c r="J6" s="75">
        <v>1</v>
      </c>
      <c r="K6" s="75">
        <v>0</v>
      </c>
      <c r="L6" s="75">
        <v>0</v>
      </c>
      <c r="M6" s="75">
        <v>0</v>
      </c>
      <c r="N6" s="75">
        <v>1</v>
      </c>
      <c r="O6" s="75">
        <v>0</v>
      </c>
      <c r="P6" s="75">
        <v>1</v>
      </c>
      <c r="Q6" s="75">
        <v>1</v>
      </c>
      <c r="R6" s="75">
        <v>2</v>
      </c>
      <c r="S6" s="75">
        <v>1</v>
      </c>
      <c r="T6" s="75">
        <v>1</v>
      </c>
      <c r="U6" s="75">
        <v>0</v>
      </c>
      <c r="V6" s="75">
        <v>0</v>
      </c>
      <c r="W6" s="75">
        <v>0</v>
      </c>
      <c r="X6" s="75" t="s">
        <v>58</v>
      </c>
      <c r="Y6" s="1"/>
      <c r="Z6" s="1"/>
      <c r="AA6" s="1"/>
      <c r="AB6" s="1"/>
      <c r="AC6" s="1"/>
      <c r="AD6" s="74">
        <v>12</v>
      </c>
      <c r="AE6" s="2">
        <v>3</v>
      </c>
      <c r="AF6" s="6">
        <f t="shared" ref="AF6:AF15" si="13">AD6/$AF$1*100</f>
        <v>41.379310344827587</v>
      </c>
    </row>
    <row r="7" spans="1:55" x14ac:dyDescent="0.3">
      <c r="A7" s="1">
        <v>2</v>
      </c>
      <c r="B7" s="1" t="s">
        <v>59</v>
      </c>
      <c r="C7" s="2">
        <v>1</v>
      </c>
      <c r="D7" s="2" t="s">
        <v>57</v>
      </c>
      <c r="E7" s="75">
        <v>1</v>
      </c>
      <c r="F7" s="75">
        <v>0</v>
      </c>
      <c r="G7" s="75">
        <v>0</v>
      </c>
      <c r="H7" s="75">
        <v>1</v>
      </c>
      <c r="I7" s="75">
        <v>0</v>
      </c>
      <c r="J7" s="75">
        <v>1</v>
      </c>
      <c r="K7" s="75">
        <v>1</v>
      </c>
      <c r="L7" s="75">
        <v>0</v>
      </c>
      <c r="M7" s="75">
        <v>0</v>
      </c>
      <c r="N7" s="75">
        <v>1</v>
      </c>
      <c r="O7" s="75">
        <v>1</v>
      </c>
      <c r="P7" s="75">
        <v>0</v>
      </c>
      <c r="Q7" s="75">
        <v>0</v>
      </c>
      <c r="R7" s="75">
        <v>2</v>
      </c>
      <c r="S7" s="75">
        <v>0</v>
      </c>
      <c r="T7" s="75">
        <v>2</v>
      </c>
      <c r="U7" s="75">
        <v>1</v>
      </c>
      <c r="V7" s="75">
        <v>1</v>
      </c>
      <c r="W7" s="75">
        <v>1</v>
      </c>
      <c r="X7" s="75">
        <v>1</v>
      </c>
      <c r="Y7" s="1"/>
      <c r="Z7" s="1"/>
      <c r="AA7" s="1"/>
      <c r="AB7" s="1"/>
      <c r="AC7" s="1"/>
      <c r="AD7" s="74">
        <v>14</v>
      </c>
      <c r="AE7" s="2">
        <v>3</v>
      </c>
      <c r="AF7" s="6">
        <f t="shared" si="13"/>
        <v>48.275862068965516</v>
      </c>
      <c r="AH7" s="67" t="s">
        <v>13</v>
      </c>
      <c r="AI7" s="14">
        <f>COUNTIF(AE6:AE25,"=2")</f>
        <v>0</v>
      </c>
      <c r="AJ7" s="15">
        <f>AI7/$AH$1*100</f>
        <v>0</v>
      </c>
    </row>
    <row r="8" spans="1:55" x14ac:dyDescent="0.3">
      <c r="A8" s="1">
        <v>3</v>
      </c>
      <c r="B8" s="1" t="s">
        <v>60</v>
      </c>
      <c r="C8" s="2">
        <v>1</v>
      </c>
      <c r="D8" s="2" t="s">
        <v>57</v>
      </c>
      <c r="E8" s="75">
        <v>1</v>
      </c>
      <c r="F8" s="75">
        <v>1</v>
      </c>
      <c r="G8" s="75">
        <v>2</v>
      </c>
      <c r="H8" s="75">
        <v>1</v>
      </c>
      <c r="I8" s="75">
        <v>0</v>
      </c>
      <c r="J8" s="75">
        <v>2</v>
      </c>
      <c r="K8" s="75">
        <v>1</v>
      </c>
      <c r="L8" s="75" t="s">
        <v>58</v>
      </c>
      <c r="M8" s="75" t="s">
        <v>58</v>
      </c>
      <c r="N8" s="75" t="s">
        <v>58</v>
      </c>
      <c r="O8" s="75">
        <v>2</v>
      </c>
      <c r="P8" s="75">
        <v>1</v>
      </c>
      <c r="Q8" s="75">
        <v>1</v>
      </c>
      <c r="R8" s="75">
        <v>2</v>
      </c>
      <c r="S8" s="75">
        <v>0</v>
      </c>
      <c r="T8" s="75" t="s">
        <v>58</v>
      </c>
      <c r="U8" s="75">
        <v>2</v>
      </c>
      <c r="V8" s="75">
        <v>1</v>
      </c>
      <c r="W8" s="75">
        <v>1</v>
      </c>
      <c r="X8" s="75">
        <v>1</v>
      </c>
      <c r="Y8" s="1"/>
      <c r="Z8" s="1"/>
      <c r="AA8" s="1"/>
      <c r="AB8" s="1"/>
      <c r="AC8" s="1"/>
      <c r="AD8" s="74">
        <v>18</v>
      </c>
      <c r="AE8" s="2">
        <v>4</v>
      </c>
      <c r="AF8" s="6">
        <f t="shared" si="13"/>
        <v>62.068965517241381</v>
      </c>
      <c r="AH8" s="68" t="s">
        <v>14</v>
      </c>
      <c r="AI8" s="8">
        <f>COUNTIF(AE6:AE25,"=3")</f>
        <v>6</v>
      </c>
      <c r="AJ8" s="13">
        <f>AI8/$AH$1*100</f>
        <v>60</v>
      </c>
    </row>
    <row r="9" spans="1:55" x14ac:dyDescent="0.3">
      <c r="A9" s="1">
        <v>4</v>
      </c>
      <c r="B9" s="1" t="s">
        <v>61</v>
      </c>
      <c r="C9" s="2">
        <v>2</v>
      </c>
      <c r="D9" s="2" t="s">
        <v>57</v>
      </c>
      <c r="E9" s="75">
        <v>1</v>
      </c>
      <c r="F9" s="75">
        <v>1</v>
      </c>
      <c r="G9" s="75">
        <v>2</v>
      </c>
      <c r="H9" s="75">
        <v>1</v>
      </c>
      <c r="I9" s="75">
        <v>1</v>
      </c>
      <c r="J9" s="75">
        <v>1</v>
      </c>
      <c r="K9" s="75">
        <v>0</v>
      </c>
      <c r="L9" s="75">
        <v>1</v>
      </c>
      <c r="M9" s="75">
        <v>1</v>
      </c>
      <c r="N9" s="75" t="s">
        <v>58</v>
      </c>
      <c r="O9" s="75">
        <v>2</v>
      </c>
      <c r="P9" s="75">
        <v>1</v>
      </c>
      <c r="Q9" s="75">
        <v>1</v>
      </c>
      <c r="R9" s="75">
        <v>2</v>
      </c>
      <c r="S9" s="75">
        <v>0</v>
      </c>
      <c r="T9" s="75">
        <v>0</v>
      </c>
      <c r="U9" s="75">
        <v>2</v>
      </c>
      <c r="V9" s="75">
        <v>1</v>
      </c>
      <c r="W9" s="75">
        <v>1</v>
      </c>
      <c r="X9" s="75" t="s">
        <v>58</v>
      </c>
      <c r="Y9" s="1"/>
      <c r="Z9" s="1"/>
      <c r="AA9" s="1"/>
      <c r="AB9" s="1"/>
      <c r="AC9" s="1"/>
      <c r="AD9" s="74">
        <v>19</v>
      </c>
      <c r="AE9" s="2">
        <v>4</v>
      </c>
      <c r="AF9" s="6">
        <f t="shared" si="13"/>
        <v>65.517241379310349</v>
      </c>
      <c r="AH9" s="69" t="s">
        <v>15</v>
      </c>
      <c r="AI9" s="11">
        <f>COUNTIF(AE6:AE25,"=4")</f>
        <v>4</v>
      </c>
      <c r="AJ9" s="12">
        <f>AI9/$AH$1*100</f>
        <v>40</v>
      </c>
    </row>
    <row r="10" spans="1:55" x14ac:dyDescent="0.3">
      <c r="A10" s="1">
        <v>5</v>
      </c>
      <c r="B10" s="1" t="s">
        <v>62</v>
      </c>
      <c r="C10" s="2">
        <v>1</v>
      </c>
      <c r="D10" s="2" t="s">
        <v>57</v>
      </c>
      <c r="E10" s="75">
        <v>1</v>
      </c>
      <c r="F10" s="75">
        <v>1</v>
      </c>
      <c r="G10" s="75">
        <v>0</v>
      </c>
      <c r="H10" s="75">
        <v>1</v>
      </c>
      <c r="I10" s="75">
        <v>1</v>
      </c>
      <c r="J10" s="75">
        <v>0</v>
      </c>
      <c r="K10" s="75">
        <v>1</v>
      </c>
      <c r="L10" s="75">
        <v>0</v>
      </c>
      <c r="M10" s="75">
        <v>0</v>
      </c>
      <c r="N10" s="75">
        <v>1</v>
      </c>
      <c r="O10" s="75">
        <v>0</v>
      </c>
      <c r="P10" s="75">
        <v>0</v>
      </c>
      <c r="Q10" s="75">
        <v>0</v>
      </c>
      <c r="R10" s="75">
        <v>2</v>
      </c>
      <c r="S10" s="75">
        <v>0</v>
      </c>
      <c r="T10" s="75">
        <v>0</v>
      </c>
      <c r="U10" s="75">
        <v>1</v>
      </c>
      <c r="V10" s="75">
        <v>1</v>
      </c>
      <c r="W10" s="75">
        <v>1</v>
      </c>
      <c r="X10" s="75">
        <v>1</v>
      </c>
      <c r="Y10" s="1"/>
      <c r="Z10" s="1"/>
      <c r="AA10" s="1"/>
      <c r="AB10" s="1"/>
      <c r="AC10" s="1"/>
      <c r="AD10" s="74">
        <v>12</v>
      </c>
      <c r="AE10" s="2">
        <v>3</v>
      </c>
      <c r="AF10" s="6">
        <f t="shared" si="13"/>
        <v>41.379310344827587</v>
      </c>
      <c r="AH10" s="70" t="s">
        <v>16</v>
      </c>
      <c r="AI10" s="9">
        <f>COUNTIF(AE6:AE25,"=5")</f>
        <v>0</v>
      </c>
      <c r="AJ10" s="10">
        <f>AI10/$AH$1*100</f>
        <v>0</v>
      </c>
    </row>
    <row r="11" spans="1:55" x14ac:dyDescent="0.3">
      <c r="A11" s="1">
        <v>6</v>
      </c>
      <c r="B11" s="1" t="s">
        <v>63</v>
      </c>
      <c r="C11" s="2">
        <v>1</v>
      </c>
      <c r="D11" s="2" t="s">
        <v>57</v>
      </c>
      <c r="E11" s="75">
        <v>1</v>
      </c>
      <c r="F11" s="75">
        <v>0</v>
      </c>
      <c r="G11" s="75">
        <v>1</v>
      </c>
      <c r="H11" s="75">
        <v>1</v>
      </c>
      <c r="I11" s="75">
        <v>1</v>
      </c>
      <c r="J11" s="75">
        <v>2</v>
      </c>
      <c r="K11" s="75">
        <v>0</v>
      </c>
      <c r="L11" s="75">
        <v>1</v>
      </c>
      <c r="M11" s="75">
        <v>1</v>
      </c>
      <c r="N11" s="75">
        <v>1</v>
      </c>
      <c r="O11" s="75">
        <v>1</v>
      </c>
      <c r="P11" s="75">
        <v>1</v>
      </c>
      <c r="Q11" s="75">
        <v>1</v>
      </c>
      <c r="R11" s="75">
        <v>0</v>
      </c>
      <c r="S11" s="75">
        <v>2</v>
      </c>
      <c r="T11" s="75">
        <v>1</v>
      </c>
      <c r="U11" s="75">
        <v>1</v>
      </c>
      <c r="V11" s="75">
        <v>1</v>
      </c>
      <c r="W11" s="75">
        <v>1</v>
      </c>
      <c r="X11" s="75">
        <v>1</v>
      </c>
      <c r="Y11" s="1"/>
      <c r="Z11" s="1"/>
      <c r="AA11" s="1"/>
      <c r="AB11" s="1"/>
      <c r="AC11" s="1"/>
      <c r="AD11" s="74">
        <v>19</v>
      </c>
      <c r="AE11" s="2">
        <v>4</v>
      </c>
      <c r="AF11" s="6">
        <f t="shared" si="13"/>
        <v>65.517241379310349</v>
      </c>
    </row>
    <row r="12" spans="1:55" x14ac:dyDescent="0.3">
      <c r="A12" s="1">
        <v>7</v>
      </c>
      <c r="B12" s="1" t="s">
        <v>64</v>
      </c>
      <c r="C12" s="2">
        <v>2</v>
      </c>
      <c r="D12" s="2" t="s">
        <v>57</v>
      </c>
      <c r="E12" s="75">
        <v>1</v>
      </c>
      <c r="F12" s="75">
        <v>0</v>
      </c>
      <c r="G12" s="75">
        <v>0</v>
      </c>
      <c r="H12" s="75">
        <v>1</v>
      </c>
      <c r="I12" s="75">
        <v>0</v>
      </c>
      <c r="J12" s="75">
        <v>1</v>
      </c>
      <c r="K12" s="75">
        <v>0</v>
      </c>
      <c r="L12" s="75">
        <v>1</v>
      </c>
      <c r="M12" s="75">
        <v>0</v>
      </c>
      <c r="N12" s="75">
        <v>1</v>
      </c>
      <c r="O12" s="75">
        <v>0</v>
      </c>
      <c r="P12" s="75">
        <v>1</v>
      </c>
      <c r="Q12" s="75">
        <v>0</v>
      </c>
      <c r="R12" s="75">
        <v>2</v>
      </c>
      <c r="S12" s="75">
        <v>1</v>
      </c>
      <c r="T12" s="75">
        <v>1</v>
      </c>
      <c r="U12" s="75">
        <v>1</v>
      </c>
      <c r="V12" s="75">
        <v>1</v>
      </c>
      <c r="W12" s="75">
        <v>1</v>
      </c>
      <c r="X12" s="75" t="s">
        <v>58</v>
      </c>
      <c r="Y12" s="1"/>
      <c r="Z12" s="1"/>
      <c r="AA12" s="1"/>
      <c r="AB12" s="1"/>
      <c r="AC12" s="1"/>
      <c r="AD12" s="74">
        <v>13</v>
      </c>
      <c r="AE12" s="2">
        <v>3</v>
      </c>
      <c r="AF12" s="6">
        <f t="shared" si="13"/>
        <v>44.827586206896555</v>
      </c>
      <c r="AH12" s="81" t="s">
        <v>53</v>
      </c>
      <c r="AI12" s="81"/>
      <c r="AJ12" s="66">
        <f>COUNTIF(AF6:AF25,100)</f>
        <v>0</v>
      </c>
    </row>
    <row r="13" spans="1:55" x14ac:dyDescent="0.3">
      <c r="A13" s="1">
        <v>8</v>
      </c>
      <c r="B13" s="1" t="s">
        <v>65</v>
      </c>
      <c r="C13" s="2">
        <v>2</v>
      </c>
      <c r="D13" s="2" t="s">
        <v>57</v>
      </c>
      <c r="E13" s="75">
        <v>1</v>
      </c>
      <c r="F13" s="75">
        <v>1</v>
      </c>
      <c r="G13" s="75">
        <v>1</v>
      </c>
      <c r="H13" s="75">
        <v>1</v>
      </c>
      <c r="I13" s="75">
        <v>0</v>
      </c>
      <c r="J13" s="75">
        <v>2</v>
      </c>
      <c r="K13" s="75">
        <v>1</v>
      </c>
      <c r="L13" s="75">
        <v>1</v>
      </c>
      <c r="M13" s="75">
        <v>0</v>
      </c>
      <c r="N13" s="75">
        <v>0</v>
      </c>
      <c r="O13" s="75">
        <v>2</v>
      </c>
      <c r="P13" s="75">
        <v>1</v>
      </c>
      <c r="Q13" s="75">
        <v>1</v>
      </c>
      <c r="R13" s="75">
        <v>2</v>
      </c>
      <c r="S13" s="75">
        <v>3</v>
      </c>
      <c r="T13" s="75">
        <v>0</v>
      </c>
      <c r="U13" s="75">
        <v>0</v>
      </c>
      <c r="V13" s="75">
        <v>1</v>
      </c>
      <c r="W13" s="75">
        <v>1</v>
      </c>
      <c r="X13" s="75">
        <v>1</v>
      </c>
      <c r="Y13" s="1"/>
      <c r="Z13" s="1"/>
      <c r="AA13" s="1"/>
      <c r="AB13" s="1"/>
      <c r="AC13" s="1"/>
      <c r="AD13" s="74">
        <v>20</v>
      </c>
      <c r="AE13" s="2">
        <v>4</v>
      </c>
      <c r="AF13" s="6">
        <f t="shared" si="13"/>
        <v>68.965517241379317</v>
      </c>
      <c r="AH13" s="82" t="s">
        <v>17</v>
      </c>
      <c r="AI13" s="83"/>
      <c r="AJ13" s="7">
        <f>SUM(AI8:AI10)/$AH$1*100</f>
        <v>100</v>
      </c>
    </row>
    <row r="14" spans="1:55" x14ac:dyDescent="0.3">
      <c r="A14" s="1">
        <v>9</v>
      </c>
      <c r="B14" s="1" t="s">
        <v>66</v>
      </c>
      <c r="C14" s="2">
        <v>1</v>
      </c>
      <c r="D14" s="2" t="s">
        <v>57</v>
      </c>
      <c r="E14" s="75">
        <v>1</v>
      </c>
      <c r="F14" s="75">
        <v>2</v>
      </c>
      <c r="G14" s="75">
        <v>0</v>
      </c>
      <c r="H14" s="75">
        <v>1</v>
      </c>
      <c r="I14" s="75">
        <v>1</v>
      </c>
      <c r="J14" s="75">
        <v>1</v>
      </c>
      <c r="K14" s="75">
        <v>1</v>
      </c>
      <c r="L14" s="75">
        <v>0</v>
      </c>
      <c r="M14" s="75">
        <v>0</v>
      </c>
      <c r="N14" s="75">
        <v>1</v>
      </c>
      <c r="O14" s="75">
        <v>2</v>
      </c>
      <c r="P14" s="75">
        <v>1</v>
      </c>
      <c r="Q14" s="75" t="s">
        <v>58</v>
      </c>
      <c r="R14" s="75">
        <v>2</v>
      </c>
      <c r="S14" s="75" t="s">
        <v>58</v>
      </c>
      <c r="T14" s="75">
        <v>0</v>
      </c>
      <c r="U14" s="75" t="s">
        <v>58</v>
      </c>
      <c r="V14" s="75">
        <v>0</v>
      </c>
      <c r="W14" s="75">
        <v>0</v>
      </c>
      <c r="X14" s="75" t="s">
        <v>58</v>
      </c>
      <c r="Y14" s="1"/>
      <c r="Z14" s="1"/>
      <c r="AA14" s="1"/>
      <c r="AB14" s="1"/>
      <c r="AC14" s="1"/>
      <c r="AD14" s="74">
        <v>13</v>
      </c>
      <c r="AE14" s="2">
        <v>3</v>
      </c>
      <c r="AF14" s="6">
        <f t="shared" si="13"/>
        <v>44.827586206896555</v>
      </c>
      <c r="AH14" s="82" t="s">
        <v>31</v>
      </c>
      <c r="AI14" s="83"/>
      <c r="AJ14" s="7">
        <f>SUM(AI9:AI10)/$AH$1*100</f>
        <v>40</v>
      </c>
    </row>
    <row r="15" spans="1:55" x14ac:dyDescent="0.3">
      <c r="A15" s="1">
        <v>10</v>
      </c>
      <c r="B15" s="1" t="s">
        <v>67</v>
      </c>
      <c r="C15" s="2">
        <v>2</v>
      </c>
      <c r="D15" s="2" t="s">
        <v>57</v>
      </c>
      <c r="E15" s="75">
        <v>1</v>
      </c>
      <c r="F15" s="75">
        <v>0</v>
      </c>
      <c r="G15" s="75">
        <v>1</v>
      </c>
      <c r="H15" s="75">
        <v>1</v>
      </c>
      <c r="I15" s="75">
        <v>0</v>
      </c>
      <c r="J15" s="75">
        <v>1</v>
      </c>
      <c r="K15" s="75">
        <v>1</v>
      </c>
      <c r="L15" s="75">
        <v>1</v>
      </c>
      <c r="M15" s="75">
        <v>0</v>
      </c>
      <c r="N15" s="75">
        <v>0</v>
      </c>
      <c r="O15" s="75">
        <v>2</v>
      </c>
      <c r="P15" s="75">
        <v>1</v>
      </c>
      <c r="Q15" s="75">
        <v>1</v>
      </c>
      <c r="R15" s="75">
        <v>1</v>
      </c>
      <c r="S15" s="75">
        <v>0</v>
      </c>
      <c r="T15" s="75">
        <v>1</v>
      </c>
      <c r="U15" s="75">
        <v>1</v>
      </c>
      <c r="V15" s="75">
        <v>0</v>
      </c>
      <c r="W15" s="75">
        <v>0</v>
      </c>
      <c r="X15" s="75" t="s">
        <v>58</v>
      </c>
      <c r="Y15" s="1"/>
      <c r="Z15" s="1"/>
      <c r="AA15" s="1"/>
      <c r="AB15" s="1"/>
      <c r="AC15" s="1"/>
      <c r="AD15" s="74">
        <v>13</v>
      </c>
      <c r="AE15" s="2">
        <v>3</v>
      </c>
      <c r="AF15" s="6">
        <f t="shared" si="13"/>
        <v>44.827586206896555</v>
      </c>
      <c r="AH15" s="82" t="s">
        <v>28</v>
      </c>
      <c r="AI15" s="83"/>
      <c r="AJ15" s="7">
        <f>AVERAGE(AD6:AD25)</f>
        <v>15.3</v>
      </c>
    </row>
    <row r="16" spans="1:55" x14ac:dyDescent="0.3">
      <c r="A16" s="1">
        <v>11</v>
      </c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29"/>
      <c r="AE16" s="2"/>
      <c r="AF16" s="6"/>
      <c r="AH16" s="82" t="s">
        <v>18</v>
      </c>
      <c r="AI16" s="83"/>
      <c r="AJ16" s="7">
        <f>AVERAGE(AE6:AE25)</f>
        <v>3.4</v>
      </c>
    </row>
    <row r="17" spans="1:37" x14ac:dyDescent="0.3">
      <c r="A17" s="1">
        <v>12</v>
      </c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29"/>
      <c r="AE17" s="2"/>
      <c r="AF17" s="6"/>
      <c r="AH17" s="82" t="s">
        <v>54</v>
      </c>
      <c r="AI17" s="83"/>
      <c r="AJ17" s="7">
        <f>AVERAGE(AF6:AF25)</f>
        <v>52.758620689655174</v>
      </c>
    </row>
    <row r="18" spans="1:37" x14ac:dyDescent="0.3">
      <c r="A18" s="1">
        <v>13</v>
      </c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29"/>
      <c r="AE18" s="2"/>
      <c r="AF18" s="6"/>
    </row>
    <row r="19" spans="1:37" x14ac:dyDescent="0.3">
      <c r="A19" s="1">
        <v>14</v>
      </c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9"/>
      <c r="AE19" s="2"/>
      <c r="AF19" s="6"/>
      <c r="AH19" s="93" t="s">
        <v>52</v>
      </c>
      <c r="AI19" s="94"/>
      <c r="AJ19" s="65" t="s">
        <v>51</v>
      </c>
      <c r="AK19" s="65" t="s">
        <v>50</v>
      </c>
    </row>
    <row r="20" spans="1:37" x14ac:dyDescent="0.3">
      <c r="A20" s="1">
        <v>15</v>
      </c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2"/>
      <c r="AF20" s="6"/>
      <c r="AH20" s="97" t="s">
        <v>45</v>
      </c>
      <c r="AI20" s="98"/>
      <c r="AJ20" s="71">
        <f>COUNTIF(AF6:AF25,"&gt;=85")</f>
        <v>0</v>
      </c>
      <c r="AK20" s="71">
        <f>AJ20/AH1*100</f>
        <v>0</v>
      </c>
    </row>
    <row r="21" spans="1:37" x14ac:dyDescent="0.3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2"/>
      <c r="AF21" s="6"/>
      <c r="AH21" s="97" t="s">
        <v>46</v>
      </c>
      <c r="AI21" s="99"/>
      <c r="AJ21" s="71">
        <v>4</v>
      </c>
      <c r="AK21" s="71">
        <f>AJ21/AH1*100</f>
        <v>40</v>
      </c>
    </row>
    <row r="22" spans="1:37" x14ac:dyDescent="0.3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2"/>
      <c r="AF22" s="6"/>
      <c r="AH22" s="97" t="s">
        <v>47</v>
      </c>
      <c r="AI22" s="98"/>
      <c r="AJ22" s="71">
        <v>6</v>
      </c>
      <c r="AK22" s="71">
        <f>AJ22/AH1*100</f>
        <v>60</v>
      </c>
    </row>
    <row r="23" spans="1:37" x14ac:dyDescent="0.3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2"/>
      <c r="AF23" s="6"/>
      <c r="AH23" s="97" t="s">
        <v>48</v>
      </c>
      <c r="AI23" s="98"/>
      <c r="AJ23" s="71">
        <f>COUNTIF(AF6:AF25,"&gt;=50")-AJ22-AJ21-AJ20</f>
        <v>-6</v>
      </c>
      <c r="AK23" s="71">
        <f>AJ23/AH1*100</f>
        <v>-60</v>
      </c>
    </row>
    <row r="24" spans="1:37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2"/>
      <c r="AF24" s="6"/>
      <c r="AH24" s="97" t="s">
        <v>49</v>
      </c>
      <c r="AI24" s="98"/>
      <c r="AJ24" s="71">
        <f>COUNTIF(AF6:AF25,"&lt;50")</f>
        <v>6</v>
      </c>
      <c r="AK24" s="71">
        <f>AJ24/AH1*100</f>
        <v>60</v>
      </c>
    </row>
    <row r="25" spans="1:37" x14ac:dyDescent="0.3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9"/>
      <c r="AE25" s="2"/>
      <c r="AF25" s="6"/>
    </row>
    <row r="26" spans="1:37" x14ac:dyDescent="0.3">
      <c r="A26" s="1"/>
      <c r="B26" s="1"/>
      <c r="C26" s="2"/>
      <c r="D26" s="2"/>
      <c r="E26" s="7">
        <f t="shared" ref="E26:X26" si="14">AVERAGE(E6:E25)/E1*100</f>
        <v>100</v>
      </c>
      <c r="F26" s="7">
        <f t="shared" si="14"/>
        <v>30</v>
      </c>
      <c r="G26" s="7">
        <f t="shared" si="14"/>
        <v>40</v>
      </c>
      <c r="H26" s="7">
        <f t="shared" si="14"/>
        <v>100</v>
      </c>
      <c r="I26" s="7">
        <f t="shared" si="14"/>
        <v>50</v>
      </c>
      <c r="J26" s="7">
        <f t="shared" si="14"/>
        <v>60</v>
      </c>
      <c r="K26" s="7">
        <f t="shared" si="14"/>
        <v>60</v>
      </c>
      <c r="L26" s="7">
        <f t="shared" si="14"/>
        <v>55.555555555555557</v>
      </c>
      <c r="M26" s="7">
        <f t="shared" si="14"/>
        <v>22.222222222222221</v>
      </c>
      <c r="N26" s="7">
        <f t="shared" si="14"/>
        <v>75</v>
      </c>
      <c r="O26" s="7">
        <f t="shared" si="14"/>
        <v>60</v>
      </c>
      <c r="P26" s="7">
        <f t="shared" si="14"/>
        <v>80</v>
      </c>
      <c r="Q26" s="7">
        <f t="shared" si="14"/>
        <v>66.666666666666657</v>
      </c>
      <c r="R26" s="7">
        <f t="shared" si="14"/>
        <v>85</v>
      </c>
      <c r="S26" s="7">
        <f t="shared" si="14"/>
        <v>25.925925925925924</v>
      </c>
      <c r="T26" s="7">
        <f t="shared" si="14"/>
        <v>33.333333333333329</v>
      </c>
      <c r="U26" s="7">
        <f t="shared" si="14"/>
        <v>50</v>
      </c>
      <c r="V26" s="7">
        <f t="shared" si="14"/>
        <v>70</v>
      </c>
      <c r="W26" s="7">
        <f t="shared" si="14"/>
        <v>70</v>
      </c>
      <c r="X26" s="7">
        <f t="shared" si="14"/>
        <v>100</v>
      </c>
      <c r="Y26" s="7"/>
      <c r="Z26" s="7"/>
      <c r="AA26" s="7"/>
      <c r="AB26" s="7"/>
      <c r="AC26" s="7"/>
      <c r="AD26" s="36">
        <f>AVERAGE(AD6:AD25)</f>
        <v>15.3</v>
      </c>
      <c r="AE26" s="36">
        <f>AVERAGE(AE6:AE25)</f>
        <v>3.4</v>
      </c>
      <c r="AF26" s="36">
        <f>AVERAGE(AF6:AF25)</f>
        <v>52.758620689655174</v>
      </c>
      <c r="AH26" s="28"/>
      <c r="AI26" s="28"/>
      <c r="AJ26" s="28"/>
    </row>
    <row r="27" spans="1:37" s="28" customFormat="1" x14ac:dyDescent="0.3">
      <c r="C27" s="37"/>
      <c r="D27" s="37"/>
      <c r="AD27" s="38"/>
      <c r="AE27" s="37"/>
      <c r="AH27"/>
      <c r="AI27"/>
      <c r="AJ27"/>
    </row>
    <row r="28" spans="1:37" ht="322.5" customHeight="1" x14ac:dyDescent="0.3">
      <c r="E28" s="72" t="str">
        <f>'2'!B3</f>
        <v>1.2. 1.2.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F28" s="72" t="str">
        <f>'2'!B4</f>
        <v>1.2. 1.2.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G28" s="72" t="str">
        <f>'2'!B5</f>
        <v xml:space="preserve">1.3. 1.3.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v>
      </c>
      <c r="H28" s="72" t="str">
        <f>'2'!B6</f>
        <v>2.1. 2.1. Процессы жизнедеятельности растений. Обмен веществ и превращение энергии: почвенное питание и воздушное питание (фотосинтез), дыхание, удаление конечных продуктов обмена веществ. Транспорт веществ.  Движение. Рост, развитие и размножение растений. Половое размножение растений. Оплодотворение у цветковых растений. Вегетативное размножение растений.     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v>
      </c>
      <c r="I28" s="72" t="str">
        <f>'2'!B7</f>
        <v>2.2. 2.2. Процессы жизнедеятельности растений. Обмен веществ и превращение энергии: почвенное питание и воздушное питание (фотосинтез), дыхание, удаление конечных продуктов обмена веществ. Транспорт веществ.  Движение. Рост, развитие и размножение растений. Половое размножение растений. Оплодотворение у цветковых растений. Вегетативное размножение растений.     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v>
      </c>
      <c r="J28" s="72" t="str">
        <f>'2'!B8</f>
        <v xml:space="preserve">3.1. 3.1. Биология как наука. Методы изучения живых организмов. Роль биологии в познании окружающего мира и практической деятельности людей.  Правила работы в кабинете биологии, с биологическими приборами и инструментами.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K28" s="72" t="str">
        <f>'2'!B9</f>
        <v xml:space="preserve">3.2. 3.2. Биология как наука. Методы изучения живых организмов. Роль биологии в познании окружающего мира и практической деятельности людей.  Правила работы в кабинете биологии, с биологическими приборами и инструментами.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L28" s="72" t="str">
        <f>'2'!B10</f>
        <v xml:space="preserve">4.1. 4.1.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M28" s="72" t="str">
        <f>'2'!B11</f>
        <v xml:space="preserve">4.2. 4.2.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N28" s="72" t="str">
        <f>'2'!B12</f>
        <v xml:space="preserve">4.3. 4.3.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O28" s="72" t="str">
        <f>'2'!B13</f>
        <v xml:space="preserve">5. 5. Организм. Классификация организмов. Принципы классификации. Одноклеточные и многоклеточные организмы.      Формирование первоначальных систематизированных представлений о биологических объектах, процессах, явлениях, закономерностях, об основных биологических теориях, об экосистемной организации жизни, о взаимосвязи живого и неживого в биосфере, о наследственности и изменчивости; овладение понятийным аппаратом биологии  </v>
      </c>
      <c r="P28" s="72" t="str">
        <f>'2'!B14</f>
        <v xml:space="preserve">6.1. 6.1. Условия обитания растений. Среды обитания растений. Среды обитания животных. Сезонные явления в жизни животных. Умение создавать, применять и преобразовывать знаки и символы, модели и схемы для решения учебных и познавательных задач  </v>
      </c>
      <c r="Q28" s="72" t="str">
        <f>'2'!B15</f>
        <v xml:space="preserve">6.2. 6.2. Условия обитания растений. Среды обитания растений. Среды обитания животных. Сезонные явления в жизни животных. Умение создавать, применять и преобразовывать знаки и символы, модели и схемы для решения учебных и познавательных задач  </v>
      </c>
      <c r="R28" s="72" t="str">
        <f>'2'!B16</f>
        <v xml:space="preserve">7.1. 7.1. Царство Растения. Царство Животные.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v>
      </c>
      <c r="S28" s="72" t="str">
        <f>'2'!B17</f>
        <v xml:space="preserve">7.1. 7.1. Царство Растения. Царство Животные.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v>
      </c>
      <c r="T28" s="72" t="str">
        <f>'2'!B18</f>
        <v xml:space="preserve">8. 8. Среды жизни.  Формирование основ экологической грамотности: способности оценивать последствия деятельности человека в природе, влияние факторов риска на здоровье человека; выбирать целевые и смысловые установки в своих действиях и поступках по отношению к живой природе, здоровью своему и окружающих; осознание необходимости действий по сохранению биоразнообразия и природных местообитаний видов растений и животных  </v>
      </c>
      <c r="U28" s="72" t="str">
        <f>'2'!B19</f>
        <v xml:space="preserve">9. 9. Соблюдение правил поведения в окружающей среде. Бережное отношение к природе. Охрана биологических объектов.  Формирование представлений о значении биологических наук в решении проблем необходимости рационального природопользования защиты здоровья людей в условиях быстрого изменения экологического качества окружающей среды  </v>
      </c>
      <c r="V28" s="72" t="str">
        <f>'2'!B20</f>
        <v xml:space="preserve">10K1. 10K1. Биология как наука. Методы изучения живых организмов. Роль биологии в познании окружающего мира и практической деятельности людей.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  <c r="W28" s="72" t="str">
        <f>'2'!B21</f>
        <v xml:space="preserve">10K2. 10K2. Биология как наука. Методы изучения живых организмов. Роль биологии в познании окружающего мира и практической деятельности людей.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  <c r="X28" s="72" t="str">
        <f>'2'!B22</f>
        <v xml:space="preserve">10K3. 10K3. Биология как наука. Методы изучения живых организмов. Роль биологии в познании окружающего мира и практической деятельности людей.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  <c r="Y28" s="72" t="e">
        <f>'2'!#REF!</f>
        <v>#REF!</v>
      </c>
      <c r="Z28" s="72" t="e">
        <f>'2'!#REF!</f>
        <v>#REF!</v>
      </c>
      <c r="AA28" s="72" t="e">
        <f>'2'!#REF!</f>
        <v>#REF!</v>
      </c>
      <c r="AB28" s="72" t="e">
        <f>'2'!#REF!</f>
        <v>#REF!</v>
      </c>
      <c r="AC28" s="72" t="e">
        <f>'2'!#REF!</f>
        <v>#REF!</v>
      </c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8" spans="3:4" x14ac:dyDescent="0.3">
      <c r="C38"/>
      <c r="D38"/>
    </row>
    <row r="40" spans="3:4" x14ac:dyDescent="0.3">
      <c r="C40"/>
      <c r="D40"/>
    </row>
    <row r="41" spans="3:4" x14ac:dyDescent="0.3">
      <c r="C41"/>
      <c r="D41"/>
    </row>
    <row r="43" spans="3:4" x14ac:dyDescent="0.3">
      <c r="C43"/>
      <c r="D43"/>
    </row>
    <row r="44" spans="3:4" x14ac:dyDescent="0.3">
      <c r="C44"/>
      <c r="D44"/>
    </row>
    <row r="45" spans="3:4" x14ac:dyDescent="0.3">
      <c r="C45"/>
      <c r="D45"/>
    </row>
  </sheetData>
  <mergeCells count="25">
    <mergeCell ref="AE3:AE5"/>
    <mergeCell ref="AF3:AF5"/>
    <mergeCell ref="A3:A5"/>
    <mergeCell ref="B3:B5"/>
    <mergeCell ref="C3:C5"/>
    <mergeCell ref="D3:D5"/>
    <mergeCell ref="E3:AC3"/>
    <mergeCell ref="AD3:AD5"/>
    <mergeCell ref="AH13:AI13"/>
    <mergeCell ref="AH14:AI14"/>
    <mergeCell ref="AH15:AI15"/>
    <mergeCell ref="AH16:AI16"/>
    <mergeCell ref="AH17:AI17"/>
    <mergeCell ref="AH12:AI12"/>
    <mergeCell ref="BB1:BC1"/>
    <mergeCell ref="BB2:BC2"/>
    <mergeCell ref="BB3:BC3"/>
    <mergeCell ref="BB4:BC4"/>
    <mergeCell ref="BB5:BC5"/>
    <mergeCell ref="AH19:AI19"/>
    <mergeCell ref="AH20:AI20"/>
    <mergeCell ref="AH22:AI22"/>
    <mergeCell ref="AH23:AI23"/>
    <mergeCell ref="AH24:AI24"/>
    <mergeCell ref="AH21:AI21"/>
  </mergeCells>
  <conditionalFormatting sqref="AE6:AE25">
    <cfRule type="cellIs" dxfId="11" priority="7" operator="equal">
      <formula>3</formula>
    </cfRule>
    <cfRule type="cellIs" dxfId="10" priority="8" operator="equal">
      <formula>4</formula>
    </cfRule>
    <cfRule type="cellIs" dxfId="9" priority="9" operator="equal">
      <formula>2</formula>
    </cfRule>
    <cfRule type="cellIs" dxfId="8" priority="10" operator="equal">
      <formula>5</formula>
    </cfRule>
  </conditionalFormatting>
  <conditionalFormatting sqref="E26:AC26">
    <cfRule type="cellIs" dxfId="7" priority="5" operator="lessThan">
      <formula>50</formula>
    </cfRule>
    <cfRule type="cellIs" dxfId="6" priority="6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8"/>
  <sheetViews>
    <sheetView topLeftCell="T1" zoomScale="70" zoomScaleNormal="70" workbookViewId="0">
      <selection activeCell="BB14" sqref="BB14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9" width="6.6640625" customWidth="1"/>
    <col min="30" max="30" width="7.5546875" style="30" customWidth="1"/>
    <col min="31" max="31" width="8.6640625" style="3" bestFit="1" customWidth="1"/>
    <col min="34" max="53" width="7.33203125" customWidth="1"/>
  </cols>
  <sheetData>
    <row r="1" spans="1:55" x14ac:dyDescent="0.3">
      <c r="D1" s="31" t="s">
        <v>35</v>
      </c>
      <c r="E1" s="4">
        <f>'1'!E1</f>
        <v>1</v>
      </c>
      <c r="F1" s="4">
        <f>'1'!F1</f>
        <v>2</v>
      </c>
      <c r="G1" s="4">
        <f>'1'!G1</f>
        <v>2</v>
      </c>
      <c r="H1" s="4">
        <f>'1'!H1</f>
        <v>1</v>
      </c>
      <c r="I1" s="4">
        <f>'1'!I1</f>
        <v>1</v>
      </c>
      <c r="J1" s="4">
        <f>'1'!J1</f>
        <v>2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1</v>
      </c>
      <c r="O1" s="4">
        <f>'1'!O1</f>
        <v>2</v>
      </c>
      <c r="P1" s="4">
        <f>'1'!P1</f>
        <v>1</v>
      </c>
      <c r="Q1" s="4">
        <f>'1'!Q1</f>
        <v>1</v>
      </c>
      <c r="R1" s="4">
        <f>'1'!R1</f>
        <v>2</v>
      </c>
      <c r="S1" s="4">
        <f>'1'!S1</f>
        <v>3</v>
      </c>
      <c r="T1" s="4">
        <f>'1'!T1</f>
        <v>2</v>
      </c>
      <c r="U1" s="4">
        <f>'1'!U1</f>
        <v>2</v>
      </c>
      <c r="V1" s="4">
        <f>'1'!V1</f>
        <v>1</v>
      </c>
      <c r="W1" s="4">
        <f>'1'!W1</f>
        <v>1</v>
      </c>
      <c r="X1" s="4">
        <f>'1'!X1</f>
        <v>1</v>
      </c>
      <c r="Y1" s="4"/>
      <c r="Z1" s="4"/>
      <c r="AA1" s="4"/>
      <c r="AB1" s="4"/>
      <c r="AC1" s="4"/>
      <c r="AF1" s="5">
        <f>SUM(E1:AC1)</f>
        <v>29</v>
      </c>
      <c r="AH1" s="73">
        <v>23</v>
      </c>
      <c r="BB1" s="97" t="s">
        <v>10</v>
      </c>
      <c r="BC1" s="99"/>
    </row>
    <row r="2" spans="1:55" x14ac:dyDescent="0.3">
      <c r="AH2" s="2">
        <f t="shared" ref="AH2:BA2" si="0">COUNTIF(E6:E28,E1)</f>
        <v>23</v>
      </c>
      <c r="AI2" s="2">
        <f t="shared" si="0"/>
        <v>3</v>
      </c>
      <c r="AJ2" s="2">
        <f t="shared" si="0"/>
        <v>2</v>
      </c>
      <c r="AK2" s="2">
        <f t="shared" si="0"/>
        <v>20</v>
      </c>
      <c r="AL2" s="2">
        <f t="shared" si="0"/>
        <v>16</v>
      </c>
      <c r="AM2" s="2">
        <f t="shared" si="0"/>
        <v>10</v>
      </c>
      <c r="AN2" s="2">
        <f t="shared" si="0"/>
        <v>15</v>
      </c>
      <c r="AO2" s="2">
        <f t="shared" si="0"/>
        <v>9</v>
      </c>
      <c r="AP2" s="2">
        <f t="shared" si="0"/>
        <v>9</v>
      </c>
      <c r="AQ2" s="2">
        <f t="shared" si="0"/>
        <v>19</v>
      </c>
      <c r="AR2" s="2">
        <f t="shared" si="0"/>
        <v>9</v>
      </c>
      <c r="AS2" s="2">
        <f t="shared" si="0"/>
        <v>20</v>
      </c>
      <c r="AT2" s="2">
        <f t="shared" si="0"/>
        <v>5</v>
      </c>
      <c r="AU2" s="2">
        <f t="shared" si="0"/>
        <v>15</v>
      </c>
      <c r="AV2" s="2">
        <f t="shared" si="0"/>
        <v>0</v>
      </c>
      <c r="AW2" s="2">
        <f t="shared" si="0"/>
        <v>5</v>
      </c>
      <c r="AX2" s="2">
        <f t="shared" si="0"/>
        <v>5</v>
      </c>
      <c r="AY2" s="2">
        <f t="shared" si="0"/>
        <v>17</v>
      </c>
      <c r="AZ2" s="2">
        <f t="shared" si="0"/>
        <v>16</v>
      </c>
      <c r="BA2" s="2">
        <f t="shared" si="0"/>
        <v>5</v>
      </c>
      <c r="BB2" s="97" t="s">
        <v>11</v>
      </c>
      <c r="BC2" s="99"/>
    </row>
    <row r="3" spans="1:55" x14ac:dyDescent="0.3">
      <c r="A3" s="87" t="s">
        <v>0</v>
      </c>
      <c r="B3" s="87" t="s">
        <v>1</v>
      </c>
      <c r="C3" s="87" t="s">
        <v>3</v>
      </c>
      <c r="D3" s="87" t="s">
        <v>36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84" t="s">
        <v>4</v>
      </c>
      <c r="AE3" s="84" t="s">
        <v>5</v>
      </c>
      <c r="AF3" s="87" t="s">
        <v>7</v>
      </c>
      <c r="AH3" s="2">
        <f t="shared" ref="AH3:BA3" si="1">$AH$1-AH2-AH5-AH4</f>
        <v>0</v>
      </c>
      <c r="AI3" s="2">
        <f t="shared" si="1"/>
        <v>16</v>
      </c>
      <c r="AJ3" s="2">
        <f t="shared" si="1"/>
        <v>13</v>
      </c>
      <c r="AK3" s="2">
        <f t="shared" si="1"/>
        <v>0</v>
      </c>
      <c r="AL3" s="2">
        <f t="shared" si="1"/>
        <v>3</v>
      </c>
      <c r="AM3" s="2">
        <f t="shared" si="1"/>
        <v>12</v>
      </c>
      <c r="AN3" s="2">
        <f t="shared" si="1"/>
        <v>1</v>
      </c>
      <c r="AO3" s="2">
        <f t="shared" si="1"/>
        <v>3</v>
      </c>
      <c r="AP3" s="2">
        <f t="shared" si="1"/>
        <v>1</v>
      </c>
      <c r="AQ3" s="2">
        <f t="shared" si="1"/>
        <v>1</v>
      </c>
      <c r="AR3" s="2">
        <f t="shared" si="1"/>
        <v>10</v>
      </c>
      <c r="AS3" s="2">
        <f t="shared" si="1"/>
        <v>1</v>
      </c>
      <c r="AT3" s="2">
        <f t="shared" si="1"/>
        <v>4</v>
      </c>
      <c r="AU3" s="2">
        <f t="shared" si="1"/>
        <v>5</v>
      </c>
      <c r="AV3" s="2">
        <f t="shared" si="1"/>
        <v>9</v>
      </c>
      <c r="AW3" s="2">
        <f t="shared" si="1"/>
        <v>10</v>
      </c>
      <c r="AX3" s="2">
        <f t="shared" si="1"/>
        <v>13</v>
      </c>
      <c r="AY3" s="2">
        <f t="shared" si="1"/>
        <v>2</v>
      </c>
      <c r="AZ3" s="2">
        <f t="shared" si="1"/>
        <v>2</v>
      </c>
      <c r="BA3" s="2">
        <f t="shared" si="1"/>
        <v>12</v>
      </c>
      <c r="BB3" s="97" t="s">
        <v>12</v>
      </c>
      <c r="BC3" s="99"/>
    </row>
    <row r="4" spans="1:55" x14ac:dyDescent="0.3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88"/>
      <c r="AH4" s="2">
        <f t="shared" ref="AH4:BA4" si="2">COUNTIF(E6:E28,"=N  ")</f>
        <v>0</v>
      </c>
      <c r="AI4" s="2">
        <f t="shared" si="2"/>
        <v>0</v>
      </c>
      <c r="AJ4" s="2">
        <f t="shared" si="2"/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f t="shared" si="2"/>
        <v>0</v>
      </c>
      <c r="AO4" s="2">
        <f t="shared" si="2"/>
        <v>0</v>
      </c>
      <c r="AP4" s="2">
        <f t="shared" si="2"/>
        <v>0</v>
      </c>
      <c r="AQ4" s="2">
        <f t="shared" si="2"/>
        <v>0</v>
      </c>
      <c r="AR4" s="2">
        <f t="shared" si="2"/>
        <v>0</v>
      </c>
      <c r="AS4" s="2">
        <f t="shared" si="2"/>
        <v>0</v>
      </c>
      <c r="AT4" s="2">
        <f t="shared" si="2"/>
        <v>0</v>
      </c>
      <c r="AU4" s="2">
        <f t="shared" si="2"/>
        <v>0</v>
      </c>
      <c r="AV4" s="2">
        <f t="shared" si="2"/>
        <v>0</v>
      </c>
      <c r="AW4" s="2">
        <f t="shared" si="2"/>
        <v>0</v>
      </c>
      <c r="AX4" s="2">
        <f t="shared" si="2"/>
        <v>0</v>
      </c>
      <c r="AY4" s="2">
        <f t="shared" si="2"/>
        <v>0</v>
      </c>
      <c r="AZ4" s="2">
        <f t="shared" si="2"/>
        <v>0</v>
      </c>
      <c r="BA4" s="2">
        <f t="shared" si="2"/>
        <v>0</v>
      </c>
      <c r="BB4" s="97" t="s">
        <v>9</v>
      </c>
      <c r="BC4" s="99"/>
    </row>
    <row r="5" spans="1:55" x14ac:dyDescent="0.3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6"/>
      <c r="AE5" s="86"/>
      <c r="AF5" s="89"/>
      <c r="AH5" s="2">
        <f t="shared" ref="AH5:BA5" si="3">COUNTIF(E6:E28,"=0")</f>
        <v>0</v>
      </c>
      <c r="AI5" s="2">
        <f t="shared" si="3"/>
        <v>4</v>
      </c>
      <c r="AJ5" s="2">
        <f t="shared" si="3"/>
        <v>8</v>
      </c>
      <c r="AK5" s="2">
        <f t="shared" si="3"/>
        <v>3</v>
      </c>
      <c r="AL5" s="2">
        <f t="shared" si="3"/>
        <v>4</v>
      </c>
      <c r="AM5" s="2">
        <f t="shared" si="3"/>
        <v>1</v>
      </c>
      <c r="AN5" s="2">
        <f t="shared" si="3"/>
        <v>7</v>
      </c>
      <c r="AO5" s="2">
        <f t="shared" si="3"/>
        <v>11</v>
      </c>
      <c r="AP5" s="2">
        <f t="shared" si="3"/>
        <v>13</v>
      </c>
      <c r="AQ5" s="2">
        <f t="shared" si="3"/>
        <v>3</v>
      </c>
      <c r="AR5" s="2">
        <f t="shared" si="3"/>
        <v>4</v>
      </c>
      <c r="AS5" s="2">
        <f t="shared" si="3"/>
        <v>2</v>
      </c>
      <c r="AT5" s="2">
        <f t="shared" si="3"/>
        <v>14</v>
      </c>
      <c r="AU5" s="2">
        <f t="shared" si="3"/>
        <v>3</v>
      </c>
      <c r="AV5" s="2">
        <f t="shared" si="3"/>
        <v>14</v>
      </c>
      <c r="AW5" s="2">
        <f t="shared" si="3"/>
        <v>8</v>
      </c>
      <c r="AX5" s="2">
        <f t="shared" si="3"/>
        <v>5</v>
      </c>
      <c r="AY5" s="2">
        <f t="shared" si="3"/>
        <v>4</v>
      </c>
      <c r="AZ5" s="2">
        <f t="shared" si="3"/>
        <v>5</v>
      </c>
      <c r="BA5" s="2">
        <f t="shared" si="3"/>
        <v>6</v>
      </c>
      <c r="BB5" s="97" t="s">
        <v>8</v>
      </c>
      <c r="BC5" s="99"/>
    </row>
    <row r="6" spans="1:55" x14ac:dyDescent="0.3">
      <c r="A6" s="1">
        <v>1</v>
      </c>
      <c r="B6" s="1" t="s">
        <v>68</v>
      </c>
      <c r="C6" s="2">
        <v>2</v>
      </c>
      <c r="D6" s="2" t="s">
        <v>69</v>
      </c>
      <c r="E6" s="75">
        <v>1</v>
      </c>
      <c r="F6" s="75">
        <v>1</v>
      </c>
      <c r="G6" s="75">
        <v>1</v>
      </c>
      <c r="H6" s="75">
        <v>1</v>
      </c>
      <c r="I6" s="75">
        <v>1</v>
      </c>
      <c r="J6" s="75">
        <v>2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1</v>
      </c>
      <c r="Q6" s="75">
        <v>0</v>
      </c>
      <c r="R6" s="75">
        <v>2</v>
      </c>
      <c r="S6" s="75">
        <v>1</v>
      </c>
      <c r="T6" s="75">
        <v>2</v>
      </c>
      <c r="U6" s="75">
        <v>2</v>
      </c>
      <c r="V6" s="75">
        <v>1</v>
      </c>
      <c r="W6" s="75">
        <v>1</v>
      </c>
      <c r="X6" s="75">
        <v>1</v>
      </c>
      <c r="Y6" s="1"/>
      <c r="Z6" s="1"/>
      <c r="AA6" s="1"/>
      <c r="AB6" s="1"/>
      <c r="AC6" s="1"/>
      <c r="AD6" s="74">
        <v>18</v>
      </c>
      <c r="AE6" s="2">
        <v>4</v>
      </c>
      <c r="AF6" s="6">
        <f t="shared" ref="AF6:AF28" si="4">AD6/$AF$1*100</f>
        <v>62.068965517241381</v>
      </c>
    </row>
    <row r="7" spans="1:55" x14ac:dyDescent="0.3">
      <c r="A7" s="1">
        <v>2</v>
      </c>
      <c r="B7" s="1" t="s">
        <v>70</v>
      </c>
      <c r="C7" s="2">
        <v>1</v>
      </c>
      <c r="D7" s="2" t="s">
        <v>69</v>
      </c>
      <c r="E7" s="75">
        <v>1</v>
      </c>
      <c r="F7" s="75">
        <v>2</v>
      </c>
      <c r="G7" s="75">
        <v>1</v>
      </c>
      <c r="H7" s="75">
        <v>1</v>
      </c>
      <c r="I7" s="75">
        <v>1</v>
      </c>
      <c r="J7" s="75">
        <v>1</v>
      </c>
      <c r="K7" s="75">
        <v>0</v>
      </c>
      <c r="L7" s="75" t="s">
        <v>58</v>
      </c>
      <c r="M7" s="75">
        <v>0</v>
      </c>
      <c r="N7" s="75">
        <v>1</v>
      </c>
      <c r="O7" s="75">
        <v>0</v>
      </c>
      <c r="P7" s="75">
        <v>1</v>
      </c>
      <c r="Q7" s="75">
        <v>0</v>
      </c>
      <c r="R7" s="75">
        <v>2</v>
      </c>
      <c r="S7" s="75">
        <v>0</v>
      </c>
      <c r="T7" s="75">
        <v>2</v>
      </c>
      <c r="U7" s="75">
        <v>2</v>
      </c>
      <c r="V7" s="75">
        <v>1</v>
      </c>
      <c r="W7" s="75">
        <v>1</v>
      </c>
      <c r="X7" s="75">
        <v>1</v>
      </c>
      <c r="Y7" s="1"/>
      <c r="Z7" s="1"/>
      <c r="AA7" s="1"/>
      <c r="AB7" s="1"/>
      <c r="AC7" s="1"/>
      <c r="AD7" s="74">
        <v>18</v>
      </c>
      <c r="AE7" s="2">
        <v>4</v>
      </c>
      <c r="AF7" s="6">
        <f t="shared" si="4"/>
        <v>62.068965517241381</v>
      </c>
      <c r="AH7" s="67" t="s">
        <v>13</v>
      </c>
      <c r="AI7" s="14">
        <f>COUNTIF(AE6:AE28,"=2")</f>
        <v>0</v>
      </c>
      <c r="AJ7" s="15">
        <f>AI7/$AH$1*100</f>
        <v>0</v>
      </c>
    </row>
    <row r="8" spans="1:55" x14ac:dyDescent="0.3">
      <c r="A8" s="1">
        <v>3</v>
      </c>
      <c r="B8" s="1" t="s">
        <v>71</v>
      </c>
      <c r="C8" s="2">
        <v>1</v>
      </c>
      <c r="D8" s="2" t="s">
        <v>69</v>
      </c>
      <c r="E8" s="75">
        <v>1</v>
      </c>
      <c r="F8" s="75">
        <v>2</v>
      </c>
      <c r="G8" s="75">
        <v>2</v>
      </c>
      <c r="H8" s="75">
        <v>1</v>
      </c>
      <c r="I8" s="75">
        <v>0</v>
      </c>
      <c r="J8" s="75">
        <v>1</v>
      </c>
      <c r="K8" s="75" t="s">
        <v>58</v>
      </c>
      <c r="L8" s="75" t="s">
        <v>58</v>
      </c>
      <c r="M8" s="75">
        <v>0</v>
      </c>
      <c r="N8" s="75">
        <v>1</v>
      </c>
      <c r="O8" s="75">
        <v>2</v>
      </c>
      <c r="P8" s="75">
        <v>1</v>
      </c>
      <c r="Q8" s="75">
        <v>0</v>
      </c>
      <c r="R8" s="75">
        <v>2</v>
      </c>
      <c r="S8" s="75">
        <v>0</v>
      </c>
      <c r="T8" s="75">
        <v>0</v>
      </c>
      <c r="U8" s="75">
        <v>1</v>
      </c>
      <c r="V8" s="75">
        <v>1</v>
      </c>
      <c r="W8" s="75">
        <v>1</v>
      </c>
      <c r="X8" s="75" t="s">
        <v>58</v>
      </c>
      <c r="Y8" s="1"/>
      <c r="Z8" s="1"/>
      <c r="AA8" s="1"/>
      <c r="AB8" s="1"/>
      <c r="AC8" s="1"/>
      <c r="AD8" s="74">
        <v>15</v>
      </c>
      <c r="AE8" s="2">
        <v>3</v>
      </c>
      <c r="AF8" s="6">
        <f t="shared" si="4"/>
        <v>51.724137931034484</v>
      </c>
      <c r="AH8" s="68" t="s">
        <v>14</v>
      </c>
      <c r="AI8" s="8">
        <f>COUNTIF(AE6:AE28,"=3")</f>
        <v>14</v>
      </c>
      <c r="AJ8" s="13">
        <f>AI8/$AH$1*100</f>
        <v>60.869565217391312</v>
      </c>
    </row>
    <row r="9" spans="1:55" x14ac:dyDescent="0.3">
      <c r="A9" s="1">
        <v>4</v>
      </c>
      <c r="B9" s="1" t="s">
        <v>72</v>
      </c>
      <c r="C9" s="2">
        <v>1</v>
      </c>
      <c r="D9" s="2" t="s">
        <v>69</v>
      </c>
      <c r="E9" s="75">
        <v>1</v>
      </c>
      <c r="F9" s="75">
        <v>1</v>
      </c>
      <c r="G9" s="75">
        <v>1</v>
      </c>
      <c r="H9" s="75">
        <v>1</v>
      </c>
      <c r="I9" s="75">
        <v>1</v>
      </c>
      <c r="J9" s="75">
        <v>2</v>
      </c>
      <c r="K9" s="75">
        <v>1</v>
      </c>
      <c r="L9" s="75">
        <v>0</v>
      </c>
      <c r="M9" s="75">
        <v>1</v>
      </c>
      <c r="N9" s="75">
        <v>1</v>
      </c>
      <c r="O9" s="75">
        <v>2</v>
      </c>
      <c r="P9" s="75">
        <v>1</v>
      </c>
      <c r="Q9" s="75">
        <v>1</v>
      </c>
      <c r="R9" s="75">
        <v>1</v>
      </c>
      <c r="S9" s="75">
        <v>0</v>
      </c>
      <c r="T9" s="75">
        <v>1</v>
      </c>
      <c r="U9" s="75">
        <v>1</v>
      </c>
      <c r="V9" s="75">
        <v>1</v>
      </c>
      <c r="W9" s="75">
        <v>1</v>
      </c>
      <c r="X9" s="75">
        <v>0</v>
      </c>
      <c r="Y9" s="1"/>
      <c r="Z9" s="1"/>
      <c r="AA9" s="1"/>
      <c r="AB9" s="1"/>
      <c r="AC9" s="1"/>
      <c r="AD9" s="74">
        <v>20</v>
      </c>
      <c r="AE9" s="2">
        <v>4</v>
      </c>
      <c r="AF9" s="6">
        <f t="shared" si="4"/>
        <v>68.965517241379317</v>
      </c>
      <c r="AH9" s="69" t="s">
        <v>15</v>
      </c>
      <c r="AI9" s="11">
        <f>COUNTIF(AE6:AE28,"=4")</f>
        <v>9</v>
      </c>
      <c r="AJ9" s="12">
        <f>AI9/$AH$1*100</f>
        <v>39.130434782608695</v>
      </c>
    </row>
    <row r="10" spans="1:55" x14ac:dyDescent="0.3">
      <c r="A10" s="1">
        <v>5</v>
      </c>
      <c r="B10" s="1" t="s">
        <v>73</v>
      </c>
      <c r="C10" s="2">
        <v>1</v>
      </c>
      <c r="D10" s="2" t="s">
        <v>69</v>
      </c>
      <c r="E10" s="75">
        <v>1</v>
      </c>
      <c r="F10" s="75">
        <v>0</v>
      </c>
      <c r="G10" s="75">
        <v>0</v>
      </c>
      <c r="H10" s="75">
        <v>1</v>
      </c>
      <c r="I10" s="75">
        <v>1</v>
      </c>
      <c r="J10" s="75">
        <v>1</v>
      </c>
      <c r="K10" s="75">
        <v>1</v>
      </c>
      <c r="L10" s="75">
        <v>0</v>
      </c>
      <c r="M10" s="75">
        <v>1</v>
      </c>
      <c r="N10" s="75">
        <v>1</v>
      </c>
      <c r="O10" s="75">
        <v>2</v>
      </c>
      <c r="P10" s="75">
        <v>0</v>
      </c>
      <c r="Q10" s="75">
        <v>0</v>
      </c>
      <c r="R10" s="75">
        <v>2</v>
      </c>
      <c r="S10" s="75">
        <v>0</v>
      </c>
      <c r="T10" s="75">
        <v>0</v>
      </c>
      <c r="U10" s="75">
        <v>1</v>
      </c>
      <c r="V10" s="75">
        <v>0</v>
      </c>
      <c r="W10" s="75">
        <v>0</v>
      </c>
      <c r="X10" s="75" t="s">
        <v>58</v>
      </c>
      <c r="Y10" s="1"/>
      <c r="Z10" s="1"/>
      <c r="AA10" s="1"/>
      <c r="AB10" s="1"/>
      <c r="AC10" s="1"/>
      <c r="AD10" s="74">
        <v>12</v>
      </c>
      <c r="AE10" s="2">
        <v>3</v>
      </c>
      <c r="AF10" s="6">
        <f t="shared" si="4"/>
        <v>41.379310344827587</v>
      </c>
      <c r="AH10" s="70" t="s">
        <v>16</v>
      </c>
      <c r="AI10" s="9">
        <f>COUNTIF(AE6:AE28,"=5")</f>
        <v>0</v>
      </c>
      <c r="AJ10" s="10">
        <f>AI10/$AH$1*100</f>
        <v>0</v>
      </c>
    </row>
    <row r="11" spans="1:55" x14ac:dyDescent="0.3">
      <c r="A11" s="1">
        <v>6</v>
      </c>
      <c r="B11" s="1" t="s">
        <v>74</v>
      </c>
      <c r="C11" s="2">
        <v>2</v>
      </c>
      <c r="D11" s="2" t="s">
        <v>69</v>
      </c>
      <c r="E11" s="75">
        <v>1</v>
      </c>
      <c r="F11" s="75">
        <v>1</v>
      </c>
      <c r="G11" s="75">
        <v>1</v>
      </c>
      <c r="H11" s="75">
        <v>1</v>
      </c>
      <c r="I11" s="75">
        <v>1</v>
      </c>
      <c r="J11" s="75">
        <v>2</v>
      </c>
      <c r="K11" s="75">
        <v>1</v>
      </c>
      <c r="L11" s="75">
        <v>1</v>
      </c>
      <c r="M11" s="75">
        <v>1</v>
      </c>
      <c r="N11" s="75">
        <v>1</v>
      </c>
      <c r="O11" s="75">
        <v>2</v>
      </c>
      <c r="P11" s="75">
        <v>1</v>
      </c>
      <c r="Q11" s="75">
        <v>1</v>
      </c>
      <c r="R11" s="75">
        <v>1</v>
      </c>
      <c r="S11" s="75">
        <v>2</v>
      </c>
      <c r="T11" s="75">
        <v>2</v>
      </c>
      <c r="U11" s="75">
        <v>0</v>
      </c>
      <c r="V11" s="75">
        <v>0</v>
      </c>
      <c r="W11" s="75">
        <v>0</v>
      </c>
      <c r="X11" s="75" t="s">
        <v>58</v>
      </c>
      <c r="Y11" s="1"/>
      <c r="Z11" s="1"/>
      <c r="AA11" s="1"/>
      <c r="AB11" s="1"/>
      <c r="AC11" s="1"/>
      <c r="AD11" s="74">
        <v>20</v>
      </c>
      <c r="AE11" s="2">
        <v>4</v>
      </c>
      <c r="AF11" s="6">
        <f t="shared" si="4"/>
        <v>68.965517241379317</v>
      </c>
    </row>
    <row r="12" spans="1:55" x14ac:dyDescent="0.3">
      <c r="A12" s="1">
        <v>7</v>
      </c>
      <c r="B12" s="1" t="s">
        <v>75</v>
      </c>
      <c r="C12" s="2">
        <v>2</v>
      </c>
      <c r="D12" s="2" t="s">
        <v>69</v>
      </c>
      <c r="E12" s="75">
        <v>1</v>
      </c>
      <c r="F12" s="75">
        <v>1</v>
      </c>
      <c r="G12" s="75">
        <v>2</v>
      </c>
      <c r="H12" s="75">
        <v>1</v>
      </c>
      <c r="I12" s="75" t="s">
        <v>58</v>
      </c>
      <c r="J12" s="75">
        <v>1</v>
      </c>
      <c r="K12" s="75">
        <v>1</v>
      </c>
      <c r="L12" s="75">
        <v>0</v>
      </c>
      <c r="M12" s="75">
        <v>0</v>
      </c>
      <c r="N12" s="75">
        <v>1</v>
      </c>
      <c r="O12" s="75">
        <v>2</v>
      </c>
      <c r="P12" s="75">
        <v>1</v>
      </c>
      <c r="Q12" s="75">
        <v>0</v>
      </c>
      <c r="R12" s="75">
        <v>2</v>
      </c>
      <c r="S12" s="75" t="s">
        <v>58</v>
      </c>
      <c r="T12" s="75">
        <v>2</v>
      </c>
      <c r="U12" s="75">
        <v>1</v>
      </c>
      <c r="V12" s="75">
        <v>1</v>
      </c>
      <c r="W12" s="75">
        <v>1</v>
      </c>
      <c r="X12" s="75" t="s">
        <v>58</v>
      </c>
      <c r="Y12" s="1"/>
      <c r="Z12" s="1"/>
      <c r="AA12" s="1"/>
      <c r="AB12" s="1"/>
      <c r="AC12" s="1"/>
      <c r="AD12" s="74">
        <v>18</v>
      </c>
      <c r="AE12" s="2">
        <v>4</v>
      </c>
      <c r="AF12" s="6">
        <f t="shared" si="4"/>
        <v>62.068965517241381</v>
      </c>
      <c r="AH12" s="81" t="s">
        <v>53</v>
      </c>
      <c r="AI12" s="81"/>
      <c r="AJ12" s="66">
        <f>COUNTIF(AF6:AF28,100)</f>
        <v>0</v>
      </c>
    </row>
    <row r="13" spans="1:55" x14ac:dyDescent="0.3">
      <c r="A13" s="1">
        <v>8</v>
      </c>
      <c r="B13" s="1" t="s">
        <v>76</v>
      </c>
      <c r="C13" s="2">
        <v>2</v>
      </c>
      <c r="D13" s="2" t="s">
        <v>69</v>
      </c>
      <c r="E13" s="75">
        <v>1</v>
      </c>
      <c r="F13" s="75">
        <v>1</v>
      </c>
      <c r="G13" s="75">
        <v>0</v>
      </c>
      <c r="H13" s="75">
        <v>1</v>
      </c>
      <c r="I13" s="75">
        <v>1</v>
      </c>
      <c r="J13" s="75">
        <v>2</v>
      </c>
      <c r="K13" s="75">
        <v>0</v>
      </c>
      <c r="L13" s="75">
        <v>0</v>
      </c>
      <c r="M13" s="75">
        <v>0</v>
      </c>
      <c r="N13" s="75">
        <v>1</v>
      </c>
      <c r="O13" s="75">
        <v>1</v>
      </c>
      <c r="P13" s="75">
        <v>1</v>
      </c>
      <c r="Q13" s="75">
        <v>0</v>
      </c>
      <c r="R13" s="75">
        <v>2</v>
      </c>
      <c r="S13" s="75">
        <v>0</v>
      </c>
      <c r="T13" s="75">
        <v>0</v>
      </c>
      <c r="U13" s="75">
        <v>1</v>
      </c>
      <c r="V13" s="75">
        <v>1</v>
      </c>
      <c r="W13" s="75">
        <v>1</v>
      </c>
      <c r="X13" s="75" t="s">
        <v>58</v>
      </c>
      <c r="Y13" s="1"/>
      <c r="Z13" s="1"/>
      <c r="AA13" s="1"/>
      <c r="AB13" s="1"/>
      <c r="AC13" s="1"/>
      <c r="AD13" s="74">
        <v>13</v>
      </c>
      <c r="AE13" s="2">
        <v>3</v>
      </c>
      <c r="AF13" s="6">
        <f t="shared" si="4"/>
        <v>44.827586206896555</v>
      </c>
      <c r="AH13" s="82" t="s">
        <v>17</v>
      </c>
      <c r="AI13" s="83"/>
      <c r="AJ13" s="7">
        <f>SUM(AI8:AI10)/$AH$1*100</f>
        <v>100</v>
      </c>
    </row>
    <row r="14" spans="1:55" x14ac:dyDescent="0.3">
      <c r="A14" s="1">
        <v>9</v>
      </c>
      <c r="B14" s="1" t="s">
        <v>77</v>
      </c>
      <c r="C14" s="2">
        <v>1</v>
      </c>
      <c r="D14" s="2" t="s">
        <v>69</v>
      </c>
      <c r="E14" s="75">
        <v>1</v>
      </c>
      <c r="F14" s="75">
        <v>0</v>
      </c>
      <c r="G14" s="75">
        <v>0</v>
      </c>
      <c r="H14" s="75">
        <v>1</v>
      </c>
      <c r="I14" s="75">
        <v>1</v>
      </c>
      <c r="J14" s="75">
        <v>2</v>
      </c>
      <c r="K14" s="75">
        <v>0</v>
      </c>
      <c r="L14" s="75">
        <v>0</v>
      </c>
      <c r="M14" s="75">
        <v>0</v>
      </c>
      <c r="N14" s="75">
        <v>1</v>
      </c>
      <c r="O14" s="75">
        <v>0</v>
      </c>
      <c r="P14" s="75">
        <v>1</v>
      </c>
      <c r="Q14" s="75">
        <v>0</v>
      </c>
      <c r="R14" s="75">
        <v>2</v>
      </c>
      <c r="S14" s="75">
        <v>0</v>
      </c>
      <c r="T14" s="75">
        <v>1</v>
      </c>
      <c r="U14" s="75">
        <v>1</v>
      </c>
      <c r="V14" s="75">
        <v>1</v>
      </c>
      <c r="W14" s="75">
        <v>1</v>
      </c>
      <c r="X14" s="75">
        <v>0</v>
      </c>
      <c r="Y14" s="1"/>
      <c r="Z14" s="1"/>
      <c r="AA14" s="1"/>
      <c r="AB14" s="1"/>
      <c r="AC14" s="1"/>
      <c r="AD14" s="74">
        <v>13</v>
      </c>
      <c r="AE14" s="2">
        <v>3</v>
      </c>
      <c r="AF14" s="6">
        <f t="shared" si="4"/>
        <v>44.827586206896555</v>
      </c>
      <c r="AH14" s="82" t="s">
        <v>31</v>
      </c>
      <c r="AI14" s="83"/>
      <c r="AJ14" s="7">
        <f>SUM(AI9:AI10)/$AH$1*100</f>
        <v>39.130434782608695</v>
      </c>
    </row>
    <row r="15" spans="1:55" x14ac:dyDescent="0.3">
      <c r="A15" s="1">
        <v>10</v>
      </c>
      <c r="B15" s="1" t="s">
        <v>78</v>
      </c>
      <c r="C15" s="2">
        <v>1</v>
      </c>
      <c r="D15" s="2" t="s">
        <v>69</v>
      </c>
      <c r="E15" s="75">
        <v>1</v>
      </c>
      <c r="F15" s="75">
        <v>1</v>
      </c>
      <c r="G15" s="75">
        <v>1</v>
      </c>
      <c r="H15" s="75">
        <v>1</v>
      </c>
      <c r="I15" s="75">
        <v>1</v>
      </c>
      <c r="J15" s="75">
        <v>1</v>
      </c>
      <c r="K15" s="75">
        <v>1</v>
      </c>
      <c r="L15" s="75">
        <v>1</v>
      </c>
      <c r="M15" s="75">
        <v>1</v>
      </c>
      <c r="N15" s="75">
        <v>1</v>
      </c>
      <c r="O15" s="75">
        <v>1</v>
      </c>
      <c r="P15" s="75">
        <v>1</v>
      </c>
      <c r="Q15" s="75">
        <v>1</v>
      </c>
      <c r="R15" s="75">
        <v>2</v>
      </c>
      <c r="S15" s="75">
        <v>0</v>
      </c>
      <c r="T15" s="75">
        <v>0</v>
      </c>
      <c r="U15" s="75">
        <v>2</v>
      </c>
      <c r="V15" s="75">
        <v>1</v>
      </c>
      <c r="W15" s="75">
        <v>1</v>
      </c>
      <c r="X15" s="75" t="s">
        <v>58</v>
      </c>
      <c r="Y15" s="1"/>
      <c r="Z15" s="1"/>
      <c r="AA15" s="1"/>
      <c r="AB15" s="1"/>
      <c r="AC15" s="1"/>
      <c r="AD15" s="74">
        <v>19</v>
      </c>
      <c r="AE15" s="2">
        <v>4</v>
      </c>
      <c r="AF15" s="6">
        <f t="shared" si="4"/>
        <v>65.517241379310349</v>
      </c>
      <c r="AH15" s="82" t="s">
        <v>28</v>
      </c>
      <c r="AI15" s="83"/>
      <c r="AJ15" s="7">
        <f>AVERAGE(AD6:AD28)</f>
        <v>15.434782608695652</v>
      </c>
    </row>
    <row r="16" spans="1:55" x14ac:dyDescent="0.3">
      <c r="A16" s="1">
        <v>11</v>
      </c>
      <c r="B16" s="1" t="s">
        <v>79</v>
      </c>
      <c r="C16" s="2">
        <v>2</v>
      </c>
      <c r="D16" s="2" t="s">
        <v>69</v>
      </c>
      <c r="E16" s="75">
        <v>1</v>
      </c>
      <c r="F16" s="75" t="s">
        <v>58</v>
      </c>
      <c r="G16" s="75" t="s">
        <v>58</v>
      </c>
      <c r="H16" s="75">
        <v>1</v>
      </c>
      <c r="I16" s="75">
        <v>1</v>
      </c>
      <c r="J16" s="75">
        <v>2</v>
      </c>
      <c r="K16" s="75">
        <v>1</v>
      </c>
      <c r="L16" s="75">
        <v>1</v>
      </c>
      <c r="M16" s="75">
        <v>0</v>
      </c>
      <c r="N16" s="75">
        <v>0</v>
      </c>
      <c r="O16" s="75">
        <v>1</v>
      </c>
      <c r="P16" s="75">
        <v>2</v>
      </c>
      <c r="Q16" s="75">
        <v>0</v>
      </c>
      <c r="R16" s="75">
        <v>0</v>
      </c>
      <c r="S16" s="75">
        <v>2</v>
      </c>
      <c r="T16" s="75">
        <v>0</v>
      </c>
      <c r="U16" s="75">
        <v>1</v>
      </c>
      <c r="V16" s="75">
        <v>1</v>
      </c>
      <c r="W16" s="75">
        <v>1</v>
      </c>
      <c r="X16" s="75">
        <v>1</v>
      </c>
      <c r="Y16" s="1"/>
      <c r="Z16" s="1"/>
      <c r="AA16" s="1"/>
      <c r="AB16" s="1"/>
      <c r="AC16" s="1"/>
      <c r="AD16" s="74">
        <v>16</v>
      </c>
      <c r="AE16" s="2">
        <v>3</v>
      </c>
      <c r="AF16" s="6">
        <f t="shared" si="4"/>
        <v>55.172413793103445</v>
      </c>
      <c r="AH16" s="82" t="s">
        <v>18</v>
      </c>
      <c r="AI16" s="83"/>
      <c r="AJ16" s="7">
        <f>AVERAGE(AE6:AE28)</f>
        <v>3.3913043478260869</v>
      </c>
    </row>
    <row r="17" spans="1:37" x14ac:dyDescent="0.3">
      <c r="A17" s="1">
        <v>12</v>
      </c>
      <c r="B17" s="1" t="s">
        <v>80</v>
      </c>
      <c r="C17" s="2">
        <v>1</v>
      </c>
      <c r="D17" s="2" t="s">
        <v>69</v>
      </c>
      <c r="E17" s="75">
        <v>1</v>
      </c>
      <c r="F17" s="75">
        <v>1</v>
      </c>
      <c r="G17" s="75">
        <v>0</v>
      </c>
      <c r="H17" s="75">
        <v>1</v>
      </c>
      <c r="I17" s="75">
        <v>0</v>
      </c>
      <c r="J17" s="75">
        <v>1</v>
      </c>
      <c r="K17" s="75">
        <v>1</v>
      </c>
      <c r="L17" s="75">
        <v>0</v>
      </c>
      <c r="M17" s="75">
        <v>0</v>
      </c>
      <c r="N17" s="75">
        <v>1</v>
      </c>
      <c r="O17" s="75">
        <v>2</v>
      </c>
      <c r="P17" s="75">
        <v>1</v>
      </c>
      <c r="Q17" s="75">
        <v>0</v>
      </c>
      <c r="R17" s="75">
        <v>2</v>
      </c>
      <c r="S17" s="75">
        <v>0</v>
      </c>
      <c r="T17" s="75">
        <v>1</v>
      </c>
      <c r="U17" s="75">
        <v>2</v>
      </c>
      <c r="V17" s="75">
        <v>1</v>
      </c>
      <c r="W17" s="75">
        <v>1</v>
      </c>
      <c r="X17" s="75">
        <v>0</v>
      </c>
      <c r="Y17" s="1"/>
      <c r="Z17" s="1"/>
      <c r="AA17" s="1"/>
      <c r="AB17" s="1"/>
      <c r="AC17" s="1"/>
      <c r="AD17" s="74">
        <v>16</v>
      </c>
      <c r="AE17" s="2">
        <v>3</v>
      </c>
      <c r="AF17" s="6">
        <f t="shared" si="4"/>
        <v>55.172413793103445</v>
      </c>
      <c r="AH17" s="82" t="s">
        <v>54</v>
      </c>
      <c r="AI17" s="83"/>
      <c r="AJ17" s="7">
        <f>AVERAGE(AF6:AF28)</f>
        <v>53.223388305847088</v>
      </c>
    </row>
    <row r="18" spans="1:37" x14ac:dyDescent="0.3">
      <c r="A18" s="1">
        <v>13</v>
      </c>
      <c r="B18" s="1" t="s">
        <v>81</v>
      </c>
      <c r="C18" s="2">
        <v>1</v>
      </c>
      <c r="D18" s="2" t="s">
        <v>69</v>
      </c>
      <c r="E18" s="75">
        <v>1</v>
      </c>
      <c r="F18" s="75">
        <v>2</v>
      </c>
      <c r="G18" s="75">
        <v>1</v>
      </c>
      <c r="H18" s="75">
        <v>1</v>
      </c>
      <c r="I18" s="75">
        <v>1</v>
      </c>
      <c r="J18" s="75">
        <v>1</v>
      </c>
      <c r="K18" s="75">
        <v>1</v>
      </c>
      <c r="L18" s="75">
        <v>1</v>
      </c>
      <c r="M18" s="75">
        <v>1</v>
      </c>
      <c r="N18" s="75">
        <v>2</v>
      </c>
      <c r="O18" s="75">
        <v>1</v>
      </c>
      <c r="P18" s="75">
        <v>1</v>
      </c>
      <c r="Q18" s="75">
        <v>1</v>
      </c>
      <c r="R18" s="75">
        <v>1</v>
      </c>
      <c r="S18" s="75">
        <v>1</v>
      </c>
      <c r="T18" s="75">
        <v>1</v>
      </c>
      <c r="U18" s="75">
        <v>1</v>
      </c>
      <c r="V18" s="75">
        <v>0</v>
      </c>
      <c r="W18" s="75">
        <v>0</v>
      </c>
      <c r="X18" s="75">
        <v>0</v>
      </c>
      <c r="Y18" s="1"/>
      <c r="Z18" s="1"/>
      <c r="AA18" s="1"/>
      <c r="AB18" s="1"/>
      <c r="AC18" s="1"/>
      <c r="AD18" s="74">
        <v>19</v>
      </c>
      <c r="AE18" s="2">
        <v>4</v>
      </c>
      <c r="AF18" s="6">
        <f t="shared" si="4"/>
        <v>65.517241379310349</v>
      </c>
    </row>
    <row r="19" spans="1:37" x14ac:dyDescent="0.3">
      <c r="A19" s="1">
        <v>14</v>
      </c>
      <c r="B19" s="1" t="s">
        <v>82</v>
      </c>
      <c r="C19" s="2">
        <v>1</v>
      </c>
      <c r="D19" s="2" t="s">
        <v>69</v>
      </c>
      <c r="E19" s="75">
        <v>1</v>
      </c>
      <c r="F19" s="75">
        <v>0</v>
      </c>
      <c r="G19" s="75">
        <v>0</v>
      </c>
      <c r="H19" s="75">
        <v>1</v>
      </c>
      <c r="I19" s="75">
        <v>0</v>
      </c>
      <c r="J19" s="75">
        <v>0</v>
      </c>
      <c r="K19" s="75">
        <v>1</v>
      </c>
      <c r="L19" s="75">
        <v>0</v>
      </c>
      <c r="M19" s="75">
        <v>0</v>
      </c>
      <c r="N19" s="75">
        <v>1</v>
      </c>
      <c r="O19" s="75">
        <v>1</v>
      </c>
      <c r="P19" s="75">
        <v>1</v>
      </c>
      <c r="Q19" s="75">
        <v>0</v>
      </c>
      <c r="R19" s="75">
        <v>2</v>
      </c>
      <c r="S19" s="75">
        <v>0</v>
      </c>
      <c r="T19" s="75">
        <v>1</v>
      </c>
      <c r="U19" s="75">
        <v>0</v>
      </c>
      <c r="V19" s="75">
        <v>1</v>
      </c>
      <c r="W19" s="75">
        <v>1</v>
      </c>
      <c r="X19" s="75" t="s">
        <v>58</v>
      </c>
      <c r="Y19" s="1"/>
      <c r="Z19" s="1"/>
      <c r="AA19" s="1"/>
      <c r="AB19" s="1"/>
      <c r="AC19" s="1"/>
      <c r="AD19" s="74">
        <v>13</v>
      </c>
      <c r="AE19" s="2">
        <v>3</v>
      </c>
      <c r="AF19" s="6">
        <f t="shared" si="4"/>
        <v>44.827586206896555</v>
      </c>
      <c r="AH19" s="93" t="s">
        <v>52</v>
      </c>
      <c r="AI19" s="94"/>
      <c r="AJ19" s="65" t="s">
        <v>51</v>
      </c>
      <c r="AK19" s="65" t="s">
        <v>50</v>
      </c>
    </row>
    <row r="20" spans="1:37" x14ac:dyDescent="0.3">
      <c r="A20" s="1">
        <v>15</v>
      </c>
      <c r="B20" s="1" t="s">
        <v>83</v>
      </c>
      <c r="C20" s="2">
        <v>2</v>
      </c>
      <c r="D20" s="2" t="s">
        <v>69</v>
      </c>
      <c r="E20" s="75">
        <v>1</v>
      </c>
      <c r="F20" s="75">
        <v>1</v>
      </c>
      <c r="G20" s="75">
        <v>1</v>
      </c>
      <c r="H20" s="75">
        <v>1</v>
      </c>
      <c r="I20" s="75">
        <v>1</v>
      </c>
      <c r="J20" s="75">
        <v>1</v>
      </c>
      <c r="K20" s="75">
        <v>1</v>
      </c>
      <c r="L20" s="75">
        <v>1</v>
      </c>
      <c r="M20" s="75">
        <v>1</v>
      </c>
      <c r="N20" s="75">
        <v>1</v>
      </c>
      <c r="O20" s="75">
        <v>2</v>
      </c>
      <c r="P20" s="75">
        <v>1</v>
      </c>
      <c r="Q20" s="75">
        <v>1</v>
      </c>
      <c r="R20" s="75">
        <v>1</v>
      </c>
      <c r="S20" s="75">
        <v>1</v>
      </c>
      <c r="T20" s="75">
        <v>0</v>
      </c>
      <c r="U20" s="75">
        <v>0</v>
      </c>
      <c r="V20" s="75">
        <v>1</v>
      </c>
      <c r="W20" s="75">
        <v>1</v>
      </c>
      <c r="X20" s="75">
        <v>1</v>
      </c>
      <c r="Y20" s="1"/>
      <c r="Z20" s="1"/>
      <c r="AA20" s="1"/>
      <c r="AB20" s="1"/>
      <c r="AC20" s="1"/>
      <c r="AD20" s="74">
        <v>19</v>
      </c>
      <c r="AE20" s="2">
        <v>4</v>
      </c>
      <c r="AF20" s="6">
        <f t="shared" si="4"/>
        <v>65.517241379310349</v>
      </c>
      <c r="AH20" s="97" t="s">
        <v>45</v>
      </c>
      <c r="AI20" s="98"/>
      <c r="AJ20" s="71">
        <f>COUNTIF(AF6:AF28,"&gt;=85")</f>
        <v>0</v>
      </c>
      <c r="AK20" s="71">
        <f>AJ20/AH1*100</f>
        <v>0</v>
      </c>
    </row>
    <row r="21" spans="1:37" x14ac:dyDescent="0.3">
      <c r="A21" s="1">
        <v>16</v>
      </c>
      <c r="B21" s="1" t="s">
        <v>84</v>
      </c>
      <c r="C21" s="2">
        <v>1</v>
      </c>
      <c r="D21" s="2" t="s">
        <v>69</v>
      </c>
      <c r="E21" s="75">
        <v>1</v>
      </c>
      <c r="F21" s="75">
        <v>1</v>
      </c>
      <c r="G21" s="75">
        <v>0</v>
      </c>
      <c r="H21" s="75">
        <v>1</v>
      </c>
      <c r="I21" s="75">
        <v>1</v>
      </c>
      <c r="J21" s="75">
        <v>1</v>
      </c>
      <c r="K21" s="75">
        <v>1</v>
      </c>
      <c r="L21" s="75">
        <v>1</v>
      </c>
      <c r="M21" s="75">
        <v>1</v>
      </c>
      <c r="N21" s="75">
        <v>1</v>
      </c>
      <c r="O21" s="75">
        <v>1</v>
      </c>
      <c r="P21" s="75">
        <v>1</v>
      </c>
      <c r="Q21" s="75" t="s">
        <v>58</v>
      </c>
      <c r="R21" s="75" t="s">
        <v>58</v>
      </c>
      <c r="S21" s="75" t="s">
        <v>58</v>
      </c>
      <c r="T21" s="75" t="s">
        <v>58</v>
      </c>
      <c r="U21" s="75">
        <v>1</v>
      </c>
      <c r="V21" s="75" t="s">
        <v>58</v>
      </c>
      <c r="W21" s="75" t="s">
        <v>58</v>
      </c>
      <c r="X21" s="75" t="s">
        <v>58</v>
      </c>
      <c r="Y21" s="1"/>
      <c r="Z21" s="1"/>
      <c r="AA21" s="1"/>
      <c r="AB21" s="1"/>
      <c r="AC21" s="1"/>
      <c r="AD21" s="74">
        <v>12</v>
      </c>
      <c r="AE21" s="2">
        <v>3</v>
      </c>
      <c r="AF21" s="6">
        <f t="shared" si="4"/>
        <v>41.379310344827587</v>
      </c>
      <c r="AH21" s="97" t="s">
        <v>46</v>
      </c>
      <c r="AI21" s="99"/>
      <c r="AJ21" s="71">
        <v>9</v>
      </c>
      <c r="AK21" s="71">
        <f>AJ21/AH1*100</f>
        <v>39.130434782608695</v>
      </c>
    </row>
    <row r="22" spans="1:37" x14ac:dyDescent="0.3">
      <c r="A22" s="1">
        <v>17</v>
      </c>
      <c r="B22" s="1" t="s">
        <v>85</v>
      </c>
      <c r="C22" s="2">
        <v>1</v>
      </c>
      <c r="D22" s="2" t="s">
        <v>69</v>
      </c>
      <c r="E22" s="75">
        <v>1</v>
      </c>
      <c r="F22" s="75">
        <v>1</v>
      </c>
      <c r="G22" s="75" t="s">
        <v>58</v>
      </c>
      <c r="H22" s="75">
        <v>0</v>
      </c>
      <c r="I22" s="75" t="s">
        <v>58</v>
      </c>
      <c r="J22" s="75">
        <v>2</v>
      </c>
      <c r="K22" s="75">
        <v>1</v>
      </c>
      <c r="L22" s="75" t="s">
        <v>58</v>
      </c>
      <c r="M22" s="75" t="s">
        <v>58</v>
      </c>
      <c r="N22" s="75">
        <v>1</v>
      </c>
      <c r="O22" s="75">
        <v>1</v>
      </c>
      <c r="P22" s="75">
        <v>1</v>
      </c>
      <c r="Q22" s="75" t="s">
        <v>58</v>
      </c>
      <c r="R22" s="75">
        <v>2</v>
      </c>
      <c r="S22" s="75" t="s">
        <v>58</v>
      </c>
      <c r="T22" s="75" t="s">
        <v>58</v>
      </c>
      <c r="U22" s="75">
        <v>1</v>
      </c>
      <c r="V22" s="75">
        <v>0</v>
      </c>
      <c r="W22" s="75">
        <v>0</v>
      </c>
      <c r="X22" s="75">
        <v>0</v>
      </c>
      <c r="Y22" s="1"/>
      <c r="Z22" s="1"/>
      <c r="AA22" s="1"/>
      <c r="AB22" s="1"/>
      <c r="AC22" s="1"/>
      <c r="AD22" s="74">
        <v>12</v>
      </c>
      <c r="AE22" s="2">
        <v>3</v>
      </c>
      <c r="AF22" s="6">
        <f t="shared" si="4"/>
        <v>41.379310344827587</v>
      </c>
      <c r="AH22" s="97" t="s">
        <v>47</v>
      </c>
      <c r="AI22" s="98"/>
      <c r="AJ22" s="71">
        <v>14</v>
      </c>
      <c r="AK22" s="71">
        <f>AJ22/AH1*100</f>
        <v>60.869565217391312</v>
      </c>
    </row>
    <row r="23" spans="1:37" x14ac:dyDescent="0.3">
      <c r="A23" s="1">
        <v>18</v>
      </c>
      <c r="B23" s="1" t="s">
        <v>86</v>
      </c>
      <c r="C23" s="2">
        <v>1</v>
      </c>
      <c r="D23" s="2" t="s">
        <v>69</v>
      </c>
      <c r="E23" s="75">
        <v>1</v>
      </c>
      <c r="F23" s="75">
        <v>1</v>
      </c>
      <c r="G23" s="75">
        <v>1</v>
      </c>
      <c r="H23" s="75">
        <v>1</v>
      </c>
      <c r="I23" s="75">
        <v>1</v>
      </c>
      <c r="J23" s="75">
        <v>2</v>
      </c>
      <c r="K23" s="75">
        <v>1</v>
      </c>
      <c r="L23" s="75">
        <v>0</v>
      </c>
      <c r="M23" s="75">
        <v>0</v>
      </c>
      <c r="N23" s="75">
        <v>1</v>
      </c>
      <c r="O23" s="75">
        <v>0</v>
      </c>
      <c r="P23" s="75">
        <v>1</v>
      </c>
      <c r="Q23" s="75">
        <v>0</v>
      </c>
      <c r="R23" s="75">
        <v>0</v>
      </c>
      <c r="S23" s="75">
        <v>0</v>
      </c>
      <c r="T23" s="75">
        <v>1</v>
      </c>
      <c r="U23" s="75">
        <v>0</v>
      </c>
      <c r="V23" s="75">
        <v>1</v>
      </c>
      <c r="W23" s="75">
        <v>1</v>
      </c>
      <c r="X23" s="75">
        <v>0</v>
      </c>
      <c r="Y23" s="1"/>
      <c r="Z23" s="1"/>
      <c r="AA23" s="1"/>
      <c r="AB23" s="1"/>
      <c r="AC23" s="1"/>
      <c r="AD23" s="74">
        <v>13</v>
      </c>
      <c r="AE23" s="2">
        <v>3</v>
      </c>
      <c r="AF23" s="6">
        <f t="shared" si="4"/>
        <v>44.827586206896555</v>
      </c>
      <c r="AH23" s="97" t="s">
        <v>48</v>
      </c>
      <c r="AI23" s="98"/>
      <c r="AJ23" s="71">
        <f>COUNTIF(AF6:AF28,"&gt;=50")-AJ22-AJ21-AJ20</f>
        <v>-11</v>
      </c>
      <c r="AK23" s="71">
        <f>AJ23/AH1*100</f>
        <v>-47.826086956521742</v>
      </c>
    </row>
    <row r="24" spans="1:37" x14ac:dyDescent="0.3">
      <c r="A24" s="1">
        <v>19</v>
      </c>
      <c r="B24" s="1" t="s">
        <v>87</v>
      </c>
      <c r="C24" s="2">
        <v>2</v>
      </c>
      <c r="D24" s="2" t="s">
        <v>69</v>
      </c>
      <c r="E24" s="75">
        <v>1</v>
      </c>
      <c r="F24" s="75">
        <v>1</v>
      </c>
      <c r="G24" s="75">
        <v>1</v>
      </c>
      <c r="H24" s="75">
        <v>1</v>
      </c>
      <c r="I24" s="75">
        <v>1</v>
      </c>
      <c r="J24" s="75">
        <v>1</v>
      </c>
      <c r="K24" s="75">
        <v>1</v>
      </c>
      <c r="L24" s="75">
        <v>1</v>
      </c>
      <c r="M24" s="75">
        <v>1</v>
      </c>
      <c r="N24" s="75">
        <v>1</v>
      </c>
      <c r="O24" s="75">
        <v>1</v>
      </c>
      <c r="P24" s="75">
        <v>1</v>
      </c>
      <c r="Q24" s="75" t="s">
        <v>58</v>
      </c>
      <c r="R24" s="75">
        <v>2</v>
      </c>
      <c r="S24" s="75">
        <v>0</v>
      </c>
      <c r="T24" s="75">
        <v>0</v>
      </c>
      <c r="U24" s="75">
        <v>2</v>
      </c>
      <c r="V24" s="75">
        <v>1</v>
      </c>
      <c r="W24" s="75">
        <v>1</v>
      </c>
      <c r="X24" s="75" t="s">
        <v>58</v>
      </c>
      <c r="Y24" s="1"/>
      <c r="Z24" s="1"/>
      <c r="AA24" s="1"/>
      <c r="AB24" s="1"/>
      <c r="AC24" s="1"/>
      <c r="AD24" s="74">
        <v>18</v>
      </c>
      <c r="AE24" s="2">
        <v>4</v>
      </c>
      <c r="AF24" s="6">
        <f t="shared" si="4"/>
        <v>62.068965517241381</v>
      </c>
      <c r="AH24" s="97" t="s">
        <v>49</v>
      </c>
      <c r="AI24" s="98"/>
      <c r="AJ24" s="71">
        <f>COUNTIF(AF6:AF28,"&lt;50")</f>
        <v>11</v>
      </c>
      <c r="AK24" s="71">
        <f>AJ24/AH1*100</f>
        <v>47.826086956521742</v>
      </c>
    </row>
    <row r="25" spans="1:37" x14ac:dyDescent="0.3">
      <c r="A25" s="1">
        <v>20</v>
      </c>
      <c r="B25" s="1" t="s">
        <v>88</v>
      </c>
      <c r="C25" s="2">
        <v>1</v>
      </c>
      <c r="D25" s="2" t="s">
        <v>69</v>
      </c>
      <c r="E25" s="75">
        <v>1</v>
      </c>
      <c r="F25" s="75">
        <v>1</v>
      </c>
      <c r="G25" s="75">
        <v>0</v>
      </c>
      <c r="H25" s="75">
        <v>1</v>
      </c>
      <c r="I25" s="75">
        <v>1</v>
      </c>
      <c r="J25" s="75">
        <v>2</v>
      </c>
      <c r="K25" s="75">
        <v>0</v>
      </c>
      <c r="L25" s="75">
        <v>0</v>
      </c>
      <c r="M25" s="75">
        <v>0</v>
      </c>
      <c r="N25" s="75">
        <v>1</v>
      </c>
      <c r="O25" s="75">
        <v>2</v>
      </c>
      <c r="P25" s="75">
        <v>0</v>
      </c>
      <c r="Q25" s="75">
        <v>0</v>
      </c>
      <c r="R25" s="75">
        <v>0</v>
      </c>
      <c r="S25" s="75">
        <v>0</v>
      </c>
      <c r="T25" s="75">
        <v>1</v>
      </c>
      <c r="U25" s="75">
        <v>1</v>
      </c>
      <c r="V25" s="75">
        <v>1</v>
      </c>
      <c r="W25" s="75">
        <v>0</v>
      </c>
      <c r="X25" s="75" t="s">
        <v>58</v>
      </c>
      <c r="Y25" s="1"/>
      <c r="Z25" s="1"/>
      <c r="AA25" s="1"/>
      <c r="AB25" s="1"/>
      <c r="AC25" s="1"/>
      <c r="AD25" s="74">
        <v>12</v>
      </c>
      <c r="AE25" s="2">
        <v>3</v>
      </c>
      <c r="AF25" s="6">
        <f t="shared" si="4"/>
        <v>41.379310344827587</v>
      </c>
    </row>
    <row r="26" spans="1:37" x14ac:dyDescent="0.3">
      <c r="A26" s="1">
        <v>21</v>
      </c>
      <c r="B26" s="1" t="s">
        <v>89</v>
      </c>
      <c r="C26" s="2">
        <v>2</v>
      </c>
      <c r="D26" s="2" t="s">
        <v>69</v>
      </c>
      <c r="E26" s="75">
        <v>1</v>
      </c>
      <c r="F26" s="75">
        <v>0</v>
      </c>
      <c r="G26" s="75">
        <v>0</v>
      </c>
      <c r="H26" s="75">
        <v>1</v>
      </c>
      <c r="I26" s="75">
        <v>1</v>
      </c>
      <c r="J26" s="75">
        <v>1</v>
      </c>
      <c r="K26" s="75">
        <v>0</v>
      </c>
      <c r="L26" s="75">
        <v>0</v>
      </c>
      <c r="M26" s="75">
        <v>0</v>
      </c>
      <c r="N26" s="75">
        <v>1</v>
      </c>
      <c r="O26" s="75">
        <v>1</v>
      </c>
      <c r="P26" s="75">
        <v>1</v>
      </c>
      <c r="Q26" s="75">
        <v>0</v>
      </c>
      <c r="R26" s="75">
        <v>2</v>
      </c>
      <c r="S26" s="75">
        <v>1</v>
      </c>
      <c r="T26" s="75">
        <v>0</v>
      </c>
      <c r="U26" s="75">
        <v>1</v>
      </c>
      <c r="V26" s="75">
        <v>1</v>
      </c>
      <c r="W26" s="75">
        <v>1</v>
      </c>
      <c r="X26" s="75">
        <v>1</v>
      </c>
      <c r="Y26" s="1"/>
      <c r="Z26" s="1"/>
      <c r="AA26" s="1"/>
      <c r="AB26" s="1"/>
      <c r="AC26" s="1"/>
      <c r="AD26" s="74">
        <v>14</v>
      </c>
      <c r="AE26" s="2">
        <v>3</v>
      </c>
      <c r="AF26" s="6">
        <f t="shared" si="4"/>
        <v>48.275862068965516</v>
      </c>
    </row>
    <row r="27" spans="1:37" x14ac:dyDescent="0.3">
      <c r="A27" s="1">
        <v>22</v>
      </c>
      <c r="B27" s="1" t="s">
        <v>90</v>
      </c>
      <c r="C27" s="2">
        <v>2</v>
      </c>
      <c r="D27" s="2" t="s">
        <v>69</v>
      </c>
      <c r="E27" s="75">
        <v>1</v>
      </c>
      <c r="F27" s="75" t="s">
        <v>58</v>
      </c>
      <c r="G27" s="75" t="s">
        <v>58</v>
      </c>
      <c r="H27" s="75">
        <v>0</v>
      </c>
      <c r="I27" s="75" t="s">
        <v>58</v>
      </c>
      <c r="J27" s="75">
        <v>1</v>
      </c>
      <c r="K27" s="75">
        <v>1</v>
      </c>
      <c r="L27" s="75">
        <v>1</v>
      </c>
      <c r="M27" s="75">
        <v>1</v>
      </c>
      <c r="N27" s="75">
        <v>1</v>
      </c>
      <c r="O27" s="75">
        <v>2</v>
      </c>
      <c r="P27" s="75">
        <v>1</v>
      </c>
      <c r="Q27" s="75" t="s">
        <v>58</v>
      </c>
      <c r="R27" s="75">
        <v>2</v>
      </c>
      <c r="S27" s="75">
        <v>0</v>
      </c>
      <c r="T27" s="75">
        <v>2</v>
      </c>
      <c r="U27" s="75" t="s">
        <v>58</v>
      </c>
      <c r="V27" s="75" t="s">
        <v>58</v>
      </c>
      <c r="W27" s="75" t="s">
        <v>58</v>
      </c>
      <c r="X27" s="75" t="s">
        <v>58</v>
      </c>
      <c r="Y27" s="1"/>
      <c r="Z27" s="1"/>
      <c r="AA27" s="1"/>
      <c r="AB27" s="1"/>
      <c r="AC27" s="1"/>
      <c r="AD27" s="74">
        <v>12</v>
      </c>
      <c r="AE27" s="2">
        <v>3</v>
      </c>
      <c r="AF27" s="6">
        <f t="shared" si="4"/>
        <v>41.379310344827587</v>
      </c>
    </row>
    <row r="28" spans="1:37" x14ac:dyDescent="0.3">
      <c r="A28" s="1">
        <v>23</v>
      </c>
      <c r="B28" s="1" t="s">
        <v>91</v>
      </c>
      <c r="C28" s="2">
        <v>1</v>
      </c>
      <c r="D28" s="2" t="s">
        <v>69</v>
      </c>
      <c r="E28" s="75">
        <v>1</v>
      </c>
      <c r="F28" s="75">
        <v>1</v>
      </c>
      <c r="G28" s="75">
        <v>1</v>
      </c>
      <c r="H28" s="75">
        <v>0</v>
      </c>
      <c r="I28" s="75">
        <v>0</v>
      </c>
      <c r="J28" s="75">
        <v>2</v>
      </c>
      <c r="K28" s="75">
        <v>0</v>
      </c>
      <c r="L28" s="75">
        <v>1</v>
      </c>
      <c r="M28" s="75">
        <v>0</v>
      </c>
      <c r="N28" s="75">
        <v>0</v>
      </c>
      <c r="O28" s="75">
        <v>1</v>
      </c>
      <c r="P28" s="75">
        <v>1</v>
      </c>
      <c r="Q28" s="75">
        <v>0</v>
      </c>
      <c r="R28" s="75">
        <v>2</v>
      </c>
      <c r="S28" s="75">
        <v>0</v>
      </c>
      <c r="T28" s="75">
        <v>1</v>
      </c>
      <c r="U28" s="75">
        <v>0</v>
      </c>
      <c r="V28" s="75">
        <v>1</v>
      </c>
      <c r="W28" s="75">
        <v>1</v>
      </c>
      <c r="X28" s="75" t="s">
        <v>58</v>
      </c>
      <c r="Y28" s="1"/>
      <c r="Z28" s="1"/>
      <c r="AA28" s="1"/>
      <c r="AB28" s="1"/>
      <c r="AC28" s="1"/>
      <c r="AD28" s="74">
        <v>13</v>
      </c>
      <c r="AE28" s="2">
        <v>3</v>
      </c>
      <c r="AF28" s="6">
        <f t="shared" si="4"/>
        <v>44.827586206896555</v>
      </c>
    </row>
    <row r="29" spans="1:37" x14ac:dyDescent="0.3">
      <c r="A29" s="1"/>
      <c r="B29" s="1"/>
      <c r="C29" s="2"/>
      <c r="D29" s="2"/>
      <c r="E29" s="7">
        <f t="shared" ref="E29:X29" si="5">AVERAGE(E6:E28)/E1*100</f>
        <v>100</v>
      </c>
      <c r="F29" s="7">
        <f t="shared" si="5"/>
        <v>47.619047619047613</v>
      </c>
      <c r="G29" s="7">
        <f t="shared" si="5"/>
        <v>35</v>
      </c>
      <c r="H29" s="7">
        <f t="shared" si="5"/>
        <v>86.956521739130437</v>
      </c>
      <c r="I29" s="7">
        <f t="shared" si="5"/>
        <v>80</v>
      </c>
      <c r="J29" s="7">
        <f t="shared" si="5"/>
        <v>69.565217391304344</v>
      </c>
      <c r="K29" s="7">
        <f t="shared" si="5"/>
        <v>68.181818181818173</v>
      </c>
      <c r="L29" s="7">
        <f t="shared" si="5"/>
        <v>45</v>
      </c>
      <c r="M29" s="7">
        <f t="shared" si="5"/>
        <v>40.909090909090914</v>
      </c>
      <c r="N29" s="7">
        <f t="shared" si="5"/>
        <v>91.304347826086953</v>
      </c>
      <c r="O29" s="7">
        <f t="shared" si="5"/>
        <v>60.869565217391312</v>
      </c>
      <c r="P29" s="7">
        <f t="shared" si="5"/>
        <v>95.652173913043484</v>
      </c>
      <c r="Q29" s="7">
        <f t="shared" si="5"/>
        <v>26.315789473684209</v>
      </c>
      <c r="R29" s="7">
        <f t="shared" si="5"/>
        <v>77.272727272727266</v>
      </c>
      <c r="S29" s="7">
        <f t="shared" si="5"/>
        <v>13.333333333333334</v>
      </c>
      <c r="T29" s="7">
        <f t="shared" si="5"/>
        <v>42.857142857142854</v>
      </c>
      <c r="U29" s="7">
        <f t="shared" si="5"/>
        <v>50</v>
      </c>
      <c r="V29" s="7">
        <f t="shared" si="5"/>
        <v>80.952380952380949</v>
      </c>
      <c r="W29" s="7">
        <f t="shared" si="5"/>
        <v>76.19047619047619</v>
      </c>
      <c r="X29" s="7">
        <f t="shared" si="5"/>
        <v>45.454545454545453</v>
      </c>
      <c r="Y29" s="7"/>
      <c r="Z29" s="7"/>
      <c r="AA29" s="7"/>
      <c r="AB29" s="7"/>
      <c r="AC29" s="7"/>
      <c r="AD29" s="36">
        <f>AVERAGE(AD6:AD28)</f>
        <v>15.434782608695652</v>
      </c>
      <c r="AE29" s="36">
        <f>AVERAGE(AE6:AE28)</f>
        <v>3.3913043478260869</v>
      </c>
      <c r="AF29" s="36">
        <f>AVERAGE(AF6:AF28)</f>
        <v>53.223388305847088</v>
      </c>
      <c r="AH29" s="28"/>
      <c r="AI29" s="28"/>
      <c r="AJ29" s="28"/>
    </row>
    <row r="30" spans="1:37" s="28" customFormat="1" x14ac:dyDescent="0.3">
      <c r="C30" s="37"/>
      <c r="D30" s="37"/>
      <c r="AD30" s="38"/>
      <c r="AE30" s="37"/>
      <c r="AH30"/>
      <c r="AI30"/>
      <c r="AJ30"/>
    </row>
    <row r="31" spans="1:37" ht="322.5" customHeight="1" x14ac:dyDescent="0.3">
      <c r="E31" s="72" t="str">
        <f>'2'!B3</f>
        <v>1.2. 1.2.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F31" s="72" t="str">
        <f>'2'!B4</f>
        <v>1.2. 1.2.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G31" s="72" t="str">
        <f>'2'!B5</f>
        <v xml:space="preserve">1.3. 1.3.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v>
      </c>
      <c r="H31" s="72" t="str">
        <f>'2'!B6</f>
        <v>2.1. 2.1. Процессы жизнедеятельности растений. Обмен веществ и превращение энергии: почвенное питание и воздушное питание (фотосинтез), дыхание, удаление конечных продуктов обмена веществ. Транспорт веществ.  Движение. Рост, развитие и размножение растений. Половое размножение растений. Оплодотворение у цветковых растений. Вегетативное размножение растений.     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v>
      </c>
      <c r="I31" s="72" t="str">
        <f>'2'!B7</f>
        <v>2.2. 2.2. Процессы жизнедеятельности растений. Обмен веществ и превращение энергии: почвенное питание и воздушное питание (фотосинтез), дыхание, удаление конечных продуктов обмена веществ. Транспорт веществ.  Движение. Рост, развитие и размножение растений. Половое размножение растений. Оплодотворение у цветковых растений. Вегетативное размножение растений.     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v>
      </c>
      <c r="J31" s="72" t="str">
        <f>'2'!B8</f>
        <v xml:space="preserve">3.1. 3.1. Биология как наука. Методы изучения живых организмов. Роль биологии в познании окружающего мира и практической деятельности людей.  Правила работы в кабинете биологии, с биологическими приборами и инструментами.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K31" s="72" t="str">
        <f>'2'!B9</f>
        <v xml:space="preserve">3.2. 3.2. Биология как наука. Методы изучения живых организмов. Роль биологии в познании окружающего мира и практической деятельности людей.  Правила работы в кабинете биологии, с биологическими приборами и инструментами.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L31" s="72" t="str">
        <f>'2'!B10</f>
        <v xml:space="preserve">4.1. 4.1.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M31" s="72" t="str">
        <f>'2'!B11</f>
        <v xml:space="preserve">4.2. 4.2.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N31" s="72" t="str">
        <f>'2'!B12</f>
        <v xml:space="preserve">4.3. 4.3.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O31" s="72" t="str">
        <f>'2'!B13</f>
        <v xml:space="preserve">5. 5. Организм. Классификация организмов. Принципы классификации. Одноклеточные и многоклеточные организмы.      Формирование первоначальных систематизированных представлений о биологических объектах, процессах, явлениях, закономерностях, об основных биологических теориях, об экосистемной организации жизни, о взаимосвязи живого и неживого в биосфере, о наследственности и изменчивости; овладение понятийным аппаратом биологии  </v>
      </c>
      <c r="P31" s="72" t="str">
        <f>'2'!B14</f>
        <v xml:space="preserve">6.1. 6.1. Условия обитания растений. Среды обитания растений. Среды обитания животных. Сезонные явления в жизни животных. Умение создавать, применять и преобразовывать знаки и символы, модели и схемы для решения учебных и познавательных задач  </v>
      </c>
      <c r="Q31" s="72" t="str">
        <f>'2'!B15</f>
        <v xml:space="preserve">6.2. 6.2. Условия обитания растений. Среды обитания растений. Среды обитания животных. Сезонные явления в жизни животных. Умение создавать, применять и преобразовывать знаки и символы, модели и схемы для решения учебных и познавательных задач  </v>
      </c>
      <c r="R31" s="72" t="str">
        <f>'2'!B16</f>
        <v xml:space="preserve">7.1. 7.1. Царство Растения. Царство Животные.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v>
      </c>
      <c r="S31" s="72" t="str">
        <f>'2'!B17</f>
        <v xml:space="preserve">7.1. 7.1. Царство Растения. Царство Животные.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v>
      </c>
      <c r="T31" s="72" t="str">
        <f>'2'!B18</f>
        <v xml:space="preserve">8. 8. Среды жизни.  Формирование основ экологической грамотности: способности оценивать последствия деятельности человека в природе, влияние факторов риска на здоровье человека; выбирать целевые и смысловые установки в своих действиях и поступках по отношению к живой природе, здоровью своему и окружающих; осознание необходимости действий по сохранению биоразнообразия и природных местообитаний видов растений и животных  </v>
      </c>
      <c r="U31" s="72" t="str">
        <f>'2'!B19</f>
        <v xml:space="preserve">9. 9. Соблюдение правил поведения в окружающей среде. Бережное отношение к природе. Охрана биологических объектов.  Формирование представлений о значении биологических наук в решении проблем необходимости рационального природопользования защиты здоровья людей в условиях быстрого изменения экологического качества окружающей среды  </v>
      </c>
      <c r="V31" s="72" t="str">
        <f>'2'!B20</f>
        <v xml:space="preserve">10K1. 10K1. Биология как наука. Методы изучения живых организмов. Роль биологии в познании окружающего мира и практической деятельности людей.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  <c r="W31" s="72" t="str">
        <f>'2'!B21</f>
        <v xml:space="preserve">10K2. 10K2. Биология как наука. Методы изучения живых организмов. Роль биологии в познании окружающего мира и практической деятельности людей.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  <c r="X31" s="72" t="str">
        <f>'2'!B22</f>
        <v xml:space="preserve">10K3. 10K3. Биология как наука. Методы изучения живых организмов. Роль биологии в познании окружающего мира и практической деятельности людей.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  <c r="Y31" s="72" t="e">
        <f>'2'!#REF!</f>
        <v>#REF!</v>
      </c>
      <c r="Z31" s="72" t="e">
        <f>'2'!#REF!</f>
        <v>#REF!</v>
      </c>
      <c r="AA31" s="72" t="e">
        <f>'2'!#REF!</f>
        <v>#REF!</v>
      </c>
      <c r="AB31" s="72" t="e">
        <f>'2'!#REF!</f>
        <v>#REF!</v>
      </c>
      <c r="AC31" s="72" t="e">
        <f>'2'!#REF!</f>
        <v>#REF!</v>
      </c>
    </row>
    <row r="38" spans="3:4" x14ac:dyDescent="0.3">
      <c r="C38"/>
      <c r="D38"/>
    </row>
    <row r="39" spans="3:4" x14ac:dyDescent="0.3">
      <c r="C39"/>
      <c r="D39"/>
    </row>
    <row r="40" spans="3:4" x14ac:dyDescent="0.3">
      <c r="C40"/>
      <c r="D40"/>
    </row>
    <row r="41" spans="3:4" x14ac:dyDescent="0.3">
      <c r="C41"/>
      <c r="D41"/>
    </row>
    <row r="43" spans="3:4" x14ac:dyDescent="0.3">
      <c r="C43"/>
      <c r="D43"/>
    </row>
    <row r="44" spans="3:4" x14ac:dyDescent="0.3">
      <c r="C44"/>
      <c r="D44"/>
    </row>
    <row r="46" spans="3:4" x14ac:dyDescent="0.3">
      <c r="C46"/>
      <c r="D46"/>
    </row>
    <row r="47" spans="3:4" x14ac:dyDescent="0.3">
      <c r="C47"/>
      <c r="D47"/>
    </row>
    <row r="48" spans="3:4" x14ac:dyDescent="0.3">
      <c r="C48"/>
      <c r="D48"/>
    </row>
  </sheetData>
  <mergeCells count="25">
    <mergeCell ref="AH22:AI22"/>
    <mergeCell ref="AH23:AI23"/>
    <mergeCell ref="AH24:AI24"/>
    <mergeCell ref="AH15:AI15"/>
    <mergeCell ref="AH16:AI16"/>
    <mergeCell ref="AH17:AI17"/>
    <mergeCell ref="AH19:AI19"/>
    <mergeCell ref="AH20:AI20"/>
    <mergeCell ref="AH21:AI21"/>
    <mergeCell ref="AH14:AI14"/>
    <mergeCell ref="BB1:BC1"/>
    <mergeCell ref="BB2:BC2"/>
    <mergeCell ref="A3:A5"/>
    <mergeCell ref="B3:B5"/>
    <mergeCell ref="C3:C5"/>
    <mergeCell ref="D3:D5"/>
    <mergeCell ref="E3:AC3"/>
    <mergeCell ref="AD3:AD5"/>
    <mergeCell ref="AE3:AE5"/>
    <mergeCell ref="AF3:AF5"/>
    <mergeCell ref="BB3:BC3"/>
    <mergeCell ref="BB4:BC4"/>
    <mergeCell ref="BB5:BC5"/>
    <mergeCell ref="AH12:AI12"/>
    <mergeCell ref="AH13:AI13"/>
  </mergeCells>
  <conditionalFormatting sqref="AE6:AE28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9:AC29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B8" sqref="B8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100" t="s">
        <v>2</v>
      </c>
      <c r="B1" s="102" t="s">
        <v>19</v>
      </c>
      <c r="C1" s="104" t="s">
        <v>20</v>
      </c>
      <c r="D1" s="106" t="s">
        <v>42</v>
      </c>
      <c r="E1" s="107"/>
      <c r="F1" s="107"/>
      <c r="G1" s="107"/>
      <c r="H1" s="107"/>
      <c r="I1" s="107"/>
      <c r="J1" s="107"/>
      <c r="K1" s="107"/>
      <c r="L1" s="108"/>
      <c r="M1" s="16"/>
    </row>
    <row r="2" spans="1:13" s="17" customFormat="1" ht="106.5" customHeight="1" x14ac:dyDescent="0.3">
      <c r="A2" s="101"/>
      <c r="B2" s="103"/>
      <c r="C2" s="105"/>
      <c r="D2" s="54" t="s">
        <v>21</v>
      </c>
      <c r="E2" s="54" t="s">
        <v>22</v>
      </c>
      <c r="F2" s="54" t="s">
        <v>23</v>
      </c>
      <c r="G2" s="54" t="s">
        <v>24</v>
      </c>
      <c r="H2" s="55" t="s">
        <v>29</v>
      </c>
      <c r="I2" s="55" t="s">
        <v>30</v>
      </c>
      <c r="J2" s="60" t="s">
        <v>26</v>
      </c>
      <c r="K2" s="60" t="s">
        <v>25</v>
      </c>
      <c r="L2" s="60" t="s">
        <v>32</v>
      </c>
      <c r="M2" s="18"/>
    </row>
    <row r="3" spans="1:13" s="17" customFormat="1" ht="13.8" x14ac:dyDescent="0.3">
      <c r="A3" s="19" t="s">
        <v>57</v>
      </c>
      <c r="B3" s="20" t="s">
        <v>110</v>
      </c>
      <c r="C3" s="21">
        <f>'6А'!AH1</f>
        <v>10</v>
      </c>
      <c r="D3" s="56">
        <f>'6А'!AI10</f>
        <v>0</v>
      </c>
      <c r="E3" s="56">
        <f>'6А'!AI9</f>
        <v>4</v>
      </c>
      <c r="F3" s="56">
        <f>'6А'!AI8</f>
        <v>6</v>
      </c>
      <c r="G3" s="56">
        <f>'6А'!AI7</f>
        <v>0</v>
      </c>
      <c r="H3" s="57">
        <f>'6А'!AJ13</f>
        <v>100</v>
      </c>
      <c r="I3" s="57">
        <f>'6А'!AJ14</f>
        <v>40</v>
      </c>
      <c r="J3" s="61">
        <f>'6А'!AJ15</f>
        <v>15.3</v>
      </c>
      <c r="K3" s="61">
        <f>'6А'!AJ16</f>
        <v>3.4</v>
      </c>
      <c r="L3" s="61">
        <f>'6А'!AJ17</f>
        <v>52.758620689655174</v>
      </c>
      <c r="M3" s="22"/>
    </row>
    <row r="4" spans="1:13" s="17" customFormat="1" ht="13.8" x14ac:dyDescent="0.3">
      <c r="A4" s="19" t="s">
        <v>69</v>
      </c>
      <c r="B4" s="23" t="s">
        <v>110</v>
      </c>
      <c r="C4" s="21">
        <f>'6Б'!AH1</f>
        <v>23</v>
      </c>
      <c r="D4" s="56">
        <f>'6Б'!AI10</f>
        <v>0</v>
      </c>
      <c r="E4" s="56">
        <f>'6Б'!AI9</f>
        <v>9</v>
      </c>
      <c r="F4" s="56">
        <f>'6Б'!AI8</f>
        <v>14</v>
      </c>
      <c r="G4" s="56">
        <f>'6Б'!AI7</f>
        <v>0</v>
      </c>
      <c r="H4" s="57">
        <f>'6А'!AJ13</f>
        <v>100</v>
      </c>
      <c r="I4" s="57">
        <f>'6Б'!AJ14</f>
        <v>39.130434782608695</v>
      </c>
      <c r="J4" s="61">
        <f>'6Б'!AJ15</f>
        <v>15.434782608695652</v>
      </c>
      <c r="K4" s="61">
        <f>'6Б'!AJ16</f>
        <v>3.3913043478260869</v>
      </c>
      <c r="L4" s="61">
        <f>'6Б'!AJ17</f>
        <v>53.223388305847088</v>
      </c>
      <c r="M4" s="22"/>
    </row>
    <row r="5" spans="1:13" s="17" customFormat="1" ht="13.8" x14ac:dyDescent="0.3">
      <c r="A5" s="25" t="s">
        <v>55</v>
      </c>
      <c r="B5" s="26" t="s">
        <v>27</v>
      </c>
      <c r="C5" s="24">
        <f>SUM(C3:C4)</f>
        <v>33</v>
      </c>
      <c r="D5" s="58">
        <f>SUM(D3:D4)</f>
        <v>0</v>
      </c>
      <c r="E5" s="58">
        <f>SUM(E3:E4)</f>
        <v>13</v>
      </c>
      <c r="F5" s="58">
        <f>SUM(F3:F4)</f>
        <v>20</v>
      </c>
      <c r="G5" s="58">
        <f>SUM(G3:G4)</f>
        <v>0</v>
      </c>
      <c r="H5" s="59">
        <f>'1'!AF54</f>
        <v>100</v>
      </c>
      <c r="I5" s="59">
        <f>'1'!AF55</f>
        <v>39.393939393939391</v>
      </c>
      <c r="J5" s="62">
        <f>'1'!AF56</f>
        <v>15.393939393939394</v>
      </c>
      <c r="K5" s="62">
        <f>'1'!AF57</f>
        <v>3.393939393939394</v>
      </c>
      <c r="L5" s="62">
        <f>'1'!AF58</f>
        <v>53.082549634273782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6А</vt:lpstr>
      <vt:lpstr>6Б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2023-01-22T08:45:06Z</dcterms:modified>
</cp:coreProperties>
</file>