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6608" windowHeight="7932" tabRatio="608" activeTab="7"/>
  </bookViews>
  <sheets>
    <sheet name="1" sheetId="4" r:id="rId1"/>
    <sheet name="2" sheetId="5" r:id="rId2"/>
    <sheet name="уровни" sheetId="13" r:id="rId3"/>
    <sheet name="5А" sheetId="11" r:id="rId4"/>
    <sheet name="5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'1'!$E$3:$AA$35</definedName>
    <definedName name="_xlnm.Print_Area" localSheetId="0">'1'!$A$2:$AA$54</definedName>
    <definedName name="_xlnm.Print_Area" localSheetId="3">'5А'!$A$1:$AX$27</definedName>
    <definedName name="_xlnm.Print_Area" localSheetId="4">'5Б'!$A$1:$AX$27</definedName>
  </definedNames>
  <calcPr calcId="145621"/>
</workbook>
</file>

<file path=xl/calcChain.xml><?xml version="1.0" encoding="utf-8"?>
<calcChain xmlns="http://schemas.openxmlformats.org/spreadsheetml/2006/main">
  <c r="Y22" i="18" l="1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17" i="11"/>
  <c r="Y16" i="11"/>
  <c r="Y15" i="11"/>
  <c r="Y14" i="11"/>
  <c r="Y13" i="11"/>
  <c r="Y12" i="11"/>
  <c r="Y11" i="11"/>
  <c r="Y10" i="11"/>
  <c r="Y9" i="11"/>
  <c r="Y8" i="11"/>
  <c r="Y7" i="11"/>
  <c r="Y6" i="11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C22" i="5" l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6" l="1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E1" i="18"/>
  <c r="F1" i="11"/>
  <c r="G1" i="11"/>
  <c r="H1" i="11"/>
  <c r="I1" i="11"/>
  <c r="J1" i="11"/>
  <c r="K1" i="11"/>
  <c r="L1" i="11"/>
  <c r="M1" i="11"/>
  <c r="N1" i="11"/>
  <c r="O1" i="11"/>
  <c r="P1" i="11"/>
  <c r="AN2" i="11" s="1"/>
  <c r="H14" i="5" s="1"/>
  <c r="Q1" i="11"/>
  <c r="AO2" i="11" s="1"/>
  <c r="H15" i="5" s="1"/>
  <c r="R1" i="11"/>
  <c r="AP2" i="11" s="1"/>
  <c r="H16" i="5" s="1"/>
  <c r="S1" i="11"/>
  <c r="S26" i="11" s="1"/>
  <c r="T1" i="11"/>
  <c r="AR2" i="11" s="1"/>
  <c r="H18" i="5" s="1"/>
  <c r="U1" i="11"/>
  <c r="AS2" i="11" s="1"/>
  <c r="H19" i="5" s="1"/>
  <c r="V1" i="11"/>
  <c r="AT2" i="11" s="1"/>
  <c r="H20" i="5" s="1"/>
  <c r="W1" i="11"/>
  <c r="AU2" i="11" s="1"/>
  <c r="H21" i="5" s="1"/>
  <c r="X1" i="11"/>
  <c r="AV2" i="11" s="1"/>
  <c r="H22" i="5" s="1"/>
  <c r="E1" i="11"/>
  <c r="AN4" i="11"/>
  <c r="AO4" i="11"/>
  <c r="AP4" i="11"/>
  <c r="AQ4" i="11"/>
  <c r="AR4" i="11"/>
  <c r="AS4" i="11"/>
  <c r="AT4" i="11"/>
  <c r="AU4" i="11"/>
  <c r="AV4" i="11"/>
  <c r="AN5" i="11"/>
  <c r="AO5" i="11"/>
  <c r="AP5" i="11"/>
  <c r="AQ5" i="11"/>
  <c r="AR5" i="11"/>
  <c r="AS5" i="11"/>
  <c r="AT5" i="11"/>
  <c r="AU5" i="11"/>
  <c r="AV5" i="11"/>
  <c r="AD7" i="11"/>
  <c r="V26" i="11"/>
  <c r="W26" i="11"/>
  <c r="X28" i="11"/>
  <c r="W28" i="11"/>
  <c r="V28" i="11"/>
  <c r="U28" i="11"/>
  <c r="T28" i="11"/>
  <c r="S28" i="11"/>
  <c r="R28" i="11"/>
  <c r="Q28" i="11"/>
  <c r="Z44" i="4"/>
  <c r="AA44" i="4" s="1"/>
  <c r="AA1" i="4"/>
  <c r="Q35" i="4"/>
  <c r="R35" i="4"/>
  <c r="S35" i="4"/>
  <c r="T35" i="4"/>
  <c r="U35" i="4"/>
  <c r="V35" i="4"/>
  <c r="W35" i="4"/>
  <c r="X35" i="4"/>
  <c r="Q38" i="4"/>
  <c r="J15" i="5" s="1"/>
  <c r="G15" i="5" s="1"/>
  <c r="R38" i="4"/>
  <c r="J16" i="5" s="1"/>
  <c r="G16" i="5" s="1"/>
  <c r="S38" i="4"/>
  <c r="J17" i="5" s="1"/>
  <c r="G17" i="5" s="1"/>
  <c r="T38" i="4"/>
  <c r="J18" i="5" s="1"/>
  <c r="G18" i="5" s="1"/>
  <c r="U38" i="4"/>
  <c r="J19" i="5" s="1"/>
  <c r="G19" i="5" s="1"/>
  <c r="V38" i="4"/>
  <c r="J20" i="5" s="1"/>
  <c r="G20" i="5" s="1"/>
  <c r="W38" i="4"/>
  <c r="J21" i="5" s="1"/>
  <c r="G21" i="5" s="1"/>
  <c r="X38" i="4"/>
  <c r="J22" i="5" s="1"/>
  <c r="G22" i="5" s="1"/>
  <c r="Q40" i="4"/>
  <c r="R40" i="4"/>
  <c r="S40" i="4"/>
  <c r="T40" i="4"/>
  <c r="U40" i="4"/>
  <c r="V40" i="4"/>
  <c r="W40" i="4"/>
  <c r="X40" i="4"/>
  <c r="Q41" i="4"/>
  <c r="R41" i="4"/>
  <c r="S41" i="4"/>
  <c r="T41" i="4"/>
  <c r="U41" i="4"/>
  <c r="V41" i="4"/>
  <c r="W41" i="4"/>
  <c r="X41" i="4"/>
  <c r="R26" i="11" l="1"/>
  <c r="AQ2" i="11"/>
  <c r="H17" i="5" s="1"/>
  <c r="AA6" i="4"/>
  <c r="AT3" i="11"/>
  <c r="AA1" i="18"/>
  <c r="U26" i="11"/>
  <c r="Q26" i="11"/>
  <c r="X26" i="11"/>
  <c r="T26" i="11"/>
  <c r="AP3" i="11"/>
  <c r="AU3" i="11"/>
  <c r="AS3" i="11"/>
  <c r="AO3" i="11"/>
  <c r="AV3" i="11"/>
  <c r="AR3" i="11"/>
  <c r="AN3" i="11"/>
  <c r="U39" i="4"/>
  <c r="Q39" i="4"/>
  <c r="V39" i="4"/>
  <c r="R39" i="4"/>
  <c r="W39" i="4"/>
  <c r="S39" i="4"/>
  <c r="X39" i="4"/>
  <c r="T39" i="4"/>
  <c r="P28" i="11"/>
  <c r="O28" i="11"/>
  <c r="N28" i="11"/>
  <c r="M28" i="11"/>
  <c r="L28" i="11"/>
  <c r="K28" i="11"/>
  <c r="J28" i="11"/>
  <c r="I28" i="11"/>
  <c r="H28" i="11"/>
  <c r="G28" i="11"/>
  <c r="F28" i="11"/>
  <c r="E28" i="11"/>
  <c r="AA24" i="18" l="1"/>
  <c r="AA25" i="18"/>
  <c r="AA23" i="18"/>
  <c r="AQ3" i="11"/>
  <c r="AA11" i="18"/>
  <c r="AA7" i="18"/>
  <c r="AA21" i="18"/>
  <c r="AA9" i="18"/>
  <c r="AA22" i="18"/>
  <c r="AA18" i="18"/>
  <c r="AA14" i="18"/>
  <c r="AA10" i="18"/>
  <c r="AA20" i="18"/>
  <c r="AA17" i="18"/>
  <c r="AA15" i="18"/>
  <c r="AA13" i="18"/>
  <c r="AA8" i="18"/>
  <c r="AA6" i="18"/>
  <c r="AA19" i="18"/>
  <c r="AA16" i="18"/>
  <c r="AA12" i="18"/>
  <c r="F38" i="4"/>
  <c r="J4" i="5" s="1"/>
  <c r="G4" i="5" s="1"/>
  <c r="G38" i="4"/>
  <c r="J5" i="5" s="1"/>
  <c r="G5" i="5" s="1"/>
  <c r="H38" i="4"/>
  <c r="J6" i="5" s="1"/>
  <c r="G6" i="5" s="1"/>
  <c r="I38" i="4"/>
  <c r="J7" i="5" s="1"/>
  <c r="G7" i="5" s="1"/>
  <c r="J38" i="4"/>
  <c r="J8" i="5" s="1"/>
  <c r="G8" i="5" s="1"/>
  <c r="K38" i="4"/>
  <c r="J9" i="5" s="1"/>
  <c r="G9" i="5" s="1"/>
  <c r="L38" i="4"/>
  <c r="J10" i="5" s="1"/>
  <c r="G10" i="5" s="1"/>
  <c r="M38" i="4"/>
  <c r="J11" i="5" s="1"/>
  <c r="G11" i="5" s="1"/>
  <c r="N38" i="4"/>
  <c r="J12" i="5" s="1"/>
  <c r="G12" i="5" s="1"/>
  <c r="O38" i="4"/>
  <c r="J13" i="5" s="1"/>
  <c r="G13" i="5" s="1"/>
  <c r="P38" i="4"/>
  <c r="J14" i="5" s="1"/>
  <c r="G14" i="5" s="1"/>
  <c r="E38" i="4"/>
  <c r="J3" i="5" s="1"/>
  <c r="G3" i="5" s="1"/>
  <c r="C3" i="6"/>
  <c r="AE16" i="11"/>
  <c r="K3" i="6" s="1"/>
  <c r="AE15" i="11"/>
  <c r="J3" i="6" s="1"/>
  <c r="AD10" i="11"/>
  <c r="AE10" i="11" s="1"/>
  <c r="AD9" i="11"/>
  <c r="AD8" i="11"/>
  <c r="F3" i="6" s="1"/>
  <c r="AE7" i="11"/>
  <c r="AM5" i="11"/>
  <c r="AL5" i="11"/>
  <c r="AK5" i="11"/>
  <c r="AJ5" i="11"/>
  <c r="AI5" i="11"/>
  <c r="AH5" i="11"/>
  <c r="AG5" i="11"/>
  <c r="AF5" i="11"/>
  <c r="AE5" i="11"/>
  <c r="AD5" i="11"/>
  <c r="AC5" i="11"/>
  <c r="AM4" i="11"/>
  <c r="AL4" i="11"/>
  <c r="AK4" i="11"/>
  <c r="AJ4" i="11"/>
  <c r="AI4" i="11"/>
  <c r="AH4" i="11"/>
  <c r="AG4" i="11"/>
  <c r="AF4" i="11"/>
  <c r="AE4" i="11"/>
  <c r="AD4" i="11"/>
  <c r="AC4" i="11"/>
  <c r="AM2" i="11"/>
  <c r="H13" i="5" s="1"/>
  <c r="AL2" i="11"/>
  <c r="H12" i="5" s="1"/>
  <c r="AK2" i="11"/>
  <c r="H11" i="5" s="1"/>
  <c r="AJ2" i="11"/>
  <c r="H10" i="5" s="1"/>
  <c r="AI2" i="11"/>
  <c r="H9" i="5" s="1"/>
  <c r="AH2" i="11"/>
  <c r="H8" i="5" s="1"/>
  <c r="AG2" i="11"/>
  <c r="H7" i="5" s="1"/>
  <c r="AF2" i="11"/>
  <c r="H6" i="5" s="1"/>
  <c r="AE2" i="11"/>
  <c r="H5" i="5" s="1"/>
  <c r="AD2" i="11"/>
  <c r="H4" i="5" s="1"/>
  <c r="AC2" i="11"/>
  <c r="H3" i="5" s="1"/>
  <c r="Z26" i="11"/>
  <c r="Y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AA1" i="11"/>
  <c r="F40" i="4"/>
  <c r="G40" i="4"/>
  <c r="H40" i="4"/>
  <c r="I40" i="4"/>
  <c r="J40" i="4"/>
  <c r="K40" i="4"/>
  <c r="L40" i="4"/>
  <c r="M40" i="4"/>
  <c r="N40" i="4"/>
  <c r="O40" i="4"/>
  <c r="P40" i="4"/>
  <c r="E40" i="4"/>
  <c r="Z35" i="4"/>
  <c r="Y35" i="4"/>
  <c r="AA6" i="11" l="1"/>
  <c r="AA11" i="11"/>
  <c r="AE24" i="18"/>
  <c r="AA8" i="11"/>
  <c r="AA12" i="11"/>
  <c r="AA20" i="11"/>
  <c r="AA24" i="11"/>
  <c r="AA9" i="11"/>
  <c r="AA13" i="11"/>
  <c r="AA17" i="11"/>
  <c r="AA21" i="11"/>
  <c r="AA25" i="11"/>
  <c r="AA10" i="11"/>
  <c r="AA14" i="11"/>
  <c r="AA18" i="11"/>
  <c r="AA22" i="11"/>
  <c r="AA7" i="11"/>
  <c r="AA15" i="11"/>
  <c r="AA19" i="11"/>
  <c r="AA23" i="11"/>
  <c r="AA16" i="11"/>
  <c r="AE3" i="11"/>
  <c r="AI3" i="11"/>
  <c r="AM3" i="11"/>
  <c r="AF3" i="11"/>
  <c r="AJ3" i="11"/>
  <c r="AC3" i="11"/>
  <c r="AG3" i="11"/>
  <c r="AK3" i="11"/>
  <c r="AE14" i="11"/>
  <c r="I3" i="6" s="1"/>
  <c r="AD3" i="11"/>
  <c r="AH3" i="11"/>
  <c r="AL3" i="11"/>
  <c r="AE13" i="11"/>
  <c r="D3" i="6"/>
  <c r="E3" i="6"/>
  <c r="G3" i="6"/>
  <c r="AE8" i="11"/>
  <c r="AE9" i="11"/>
  <c r="AA53" i="4"/>
  <c r="K5" i="6" s="1"/>
  <c r="AA52" i="4"/>
  <c r="J5" i="6" s="1"/>
  <c r="Z47" i="4"/>
  <c r="AA47" i="4" s="1"/>
  <c r="Z46" i="4"/>
  <c r="Z45" i="4"/>
  <c r="AA45" i="4" s="1"/>
  <c r="AE24" i="11" l="1"/>
  <c r="H3" i="6"/>
  <c r="H4" i="6"/>
  <c r="AE20" i="11"/>
  <c r="AF24" i="11"/>
  <c r="AE12" i="11"/>
  <c r="AE17" i="11"/>
  <c r="L3" i="6" s="1"/>
  <c r="AA26" i="11"/>
  <c r="AA51" i="4"/>
  <c r="I5" i="6" s="1"/>
  <c r="C5" i="6"/>
  <c r="AA46" i="4"/>
  <c r="AA50" i="4"/>
  <c r="H5" i="6" s="1"/>
  <c r="AE21" i="11" l="1"/>
  <c r="AF20" i="11"/>
  <c r="F41" i="4"/>
  <c r="G41" i="4"/>
  <c r="H41" i="4"/>
  <c r="I41" i="4"/>
  <c r="J41" i="4"/>
  <c r="K41" i="4"/>
  <c r="L41" i="4"/>
  <c r="M41" i="4"/>
  <c r="N41" i="4"/>
  <c r="O41" i="4"/>
  <c r="P41" i="4"/>
  <c r="E41" i="4"/>
  <c r="F35" i="4"/>
  <c r="G35" i="4"/>
  <c r="H35" i="4"/>
  <c r="I35" i="4"/>
  <c r="J35" i="4"/>
  <c r="K35" i="4"/>
  <c r="L35" i="4"/>
  <c r="M35" i="4"/>
  <c r="N35" i="4"/>
  <c r="O35" i="4"/>
  <c r="P35" i="4"/>
  <c r="E35" i="4"/>
  <c r="AE22" i="11" l="1"/>
  <c r="AF21" i="11"/>
  <c r="AA7" i="4"/>
  <c r="AA9" i="4"/>
  <c r="AA11" i="4"/>
  <c r="AA13" i="4"/>
  <c r="AA15" i="4"/>
  <c r="AA17" i="4"/>
  <c r="AA19" i="4"/>
  <c r="AA21" i="4"/>
  <c r="AA23" i="4"/>
  <c r="AA8" i="4"/>
  <c r="AA10" i="4"/>
  <c r="AA12" i="4"/>
  <c r="AA14" i="4"/>
  <c r="AA16" i="4"/>
  <c r="AA18" i="4"/>
  <c r="AA20" i="4"/>
  <c r="AA22" i="4"/>
  <c r="AA24" i="4"/>
  <c r="M39" i="4"/>
  <c r="I39" i="4"/>
  <c r="E39" i="4"/>
  <c r="P39" i="4"/>
  <c r="L39" i="4"/>
  <c r="H39" i="4"/>
  <c r="O39" i="4"/>
  <c r="K39" i="4"/>
  <c r="G39" i="4"/>
  <c r="N39" i="4"/>
  <c r="J39" i="4"/>
  <c r="F39" i="4"/>
  <c r="AA27" i="4"/>
  <c r="AA34" i="4"/>
  <c r="AA30" i="4"/>
  <c r="AA26" i="4"/>
  <c r="AA33" i="4"/>
  <c r="AA29" i="4"/>
  <c r="AA25" i="4"/>
  <c r="AA31" i="4"/>
  <c r="AA32" i="4"/>
  <c r="AA28" i="4"/>
  <c r="AA49" i="4" l="1"/>
  <c r="AE23" i="11"/>
  <c r="AF23" i="11" s="1"/>
  <c r="AF22" i="11"/>
  <c r="J54" i="4"/>
  <c r="K54" i="4" s="1"/>
  <c r="J50" i="4"/>
  <c r="K50" i="4" s="1"/>
  <c r="AA35" i="4"/>
  <c r="AA54" i="4"/>
  <c r="L5" i="6" s="1"/>
  <c r="J51" i="4" l="1"/>
  <c r="K51" i="4" l="1"/>
  <c r="J52" i="4"/>
  <c r="K52" i="4" l="1"/>
  <c r="J53" i="4"/>
  <c r="K53" i="4" s="1"/>
  <c r="AQ4" i="18"/>
  <c r="AQ5" i="18"/>
  <c r="AH5" i="18"/>
  <c r="AH4" i="18"/>
  <c r="AT5" i="18"/>
  <c r="AT4" i="18"/>
  <c r="AN4" i="18"/>
  <c r="AN5" i="18"/>
  <c r="AR5" i="18"/>
  <c r="AR2" i="18"/>
  <c r="AR3" i="18" s="1"/>
  <c r="T26" i="18"/>
  <c r="AR4" i="18"/>
  <c r="V26" i="18"/>
  <c r="AT2" i="18"/>
  <c r="I20" i="5" s="1"/>
  <c r="S26" i="18"/>
  <c r="AQ2" i="18"/>
  <c r="AP5" i="18"/>
  <c r="AP4" i="18"/>
  <c r="AP3" i="18" s="1"/>
  <c r="AK4" i="18"/>
  <c r="AK5" i="18"/>
  <c r="AJ5" i="18"/>
  <c r="AJ4" i="18"/>
  <c r="AL5" i="18"/>
  <c r="AL4" i="18"/>
  <c r="AU4" i="18"/>
  <c r="AU5" i="18"/>
  <c r="M26" i="18"/>
  <c r="AK2" i="18"/>
  <c r="AK3" i="18" s="1"/>
  <c r="AN3" i="18"/>
  <c r="P26" i="18"/>
  <c r="AN2" i="18"/>
  <c r="I14" i="5" s="1"/>
  <c r="L26" i="18"/>
  <c r="AJ2" i="18"/>
  <c r="AJ3" i="18" s="1"/>
  <c r="AD5" i="18"/>
  <c r="AD4" i="18"/>
  <c r="AM2" i="18"/>
  <c r="I13" i="5" s="1"/>
  <c r="AM4" i="18"/>
  <c r="O26" i="18"/>
  <c r="AM5" i="18"/>
  <c r="AO4" i="18"/>
  <c r="AO5" i="18"/>
  <c r="Q26" i="18"/>
  <c r="AO2" i="18"/>
  <c r="AE12" i="18"/>
  <c r="AH3" i="18"/>
  <c r="J26" i="18"/>
  <c r="AH2" i="18"/>
  <c r="I8" i="5" s="1"/>
  <c r="N26" i="18"/>
  <c r="AL2" i="18"/>
  <c r="AL3" i="18" s="1"/>
  <c r="F26" i="18"/>
  <c r="AD2" i="18"/>
  <c r="I4" i="5" s="1"/>
  <c r="AD8" i="18"/>
  <c r="AE8" i="18" s="1"/>
  <c r="AV2" i="18"/>
  <c r="AV4" i="18"/>
  <c r="X26" i="18"/>
  <c r="AV5" i="18"/>
  <c r="AC2" i="18"/>
  <c r="I3" i="5" s="1"/>
  <c r="AC5" i="18"/>
  <c r="E26" i="18"/>
  <c r="AC4" i="18"/>
  <c r="AS4" i="18"/>
  <c r="AS2" i="18"/>
  <c r="U26" i="18"/>
  <c r="AS5" i="18"/>
  <c r="AE4" i="18"/>
  <c r="AE2" i="18"/>
  <c r="AE5" i="18"/>
  <c r="G26" i="18"/>
  <c r="AE16" i="18"/>
  <c r="K4" i="6"/>
  <c r="AD10" i="18"/>
  <c r="AE10" i="18" s="1"/>
  <c r="Y26" i="18"/>
  <c r="AE15" i="18"/>
  <c r="J4" i="6" s="1"/>
  <c r="AG5" i="18"/>
  <c r="AG2" i="18"/>
  <c r="AG3" i="18" s="1"/>
  <c r="AG4" i="18"/>
  <c r="I26" i="18"/>
  <c r="R26" i="18"/>
  <c r="AP2" i="18"/>
  <c r="I16" i="5" s="1"/>
  <c r="AF5" i="18"/>
  <c r="AF2" i="18"/>
  <c r="I6" i="5" s="1"/>
  <c r="AF4" i="18"/>
  <c r="H26" i="18"/>
  <c r="W26" i="18"/>
  <c r="AU2" i="18"/>
  <c r="AI4" i="18"/>
  <c r="AI2" i="18"/>
  <c r="AI5" i="18"/>
  <c r="K26" i="18"/>
  <c r="AD9" i="18"/>
  <c r="AE9" i="18" s="1"/>
  <c r="AE20" i="18"/>
  <c r="AE21" i="18" s="1"/>
  <c r="Z26" i="18"/>
  <c r="AD7" i="18"/>
  <c r="G4" i="6" s="1"/>
  <c r="G5" i="6" s="1"/>
  <c r="AA26" i="18"/>
  <c r="AE17" i="18"/>
  <c r="L4" i="6" s="1"/>
  <c r="AU3" i="18" l="1"/>
  <c r="D4" i="6"/>
  <c r="D5" i="6" s="1"/>
  <c r="AE3" i="18"/>
  <c r="AS3" i="18"/>
  <c r="AO3" i="18"/>
  <c r="I10" i="5"/>
  <c r="AQ3" i="18"/>
  <c r="AI3" i="18"/>
  <c r="AV3" i="18"/>
  <c r="AD3" i="18"/>
  <c r="AE22" i="18"/>
  <c r="AF24" i="18" s="1"/>
  <c r="AF21" i="18"/>
  <c r="AE7" i="18"/>
  <c r="I22" i="5"/>
  <c r="I12" i="5"/>
  <c r="F4" i="6"/>
  <c r="F5" i="6" s="1"/>
  <c r="AF3" i="18"/>
  <c r="AE13" i="18"/>
  <c r="I9" i="5"/>
  <c r="I11" i="5"/>
  <c r="I15" i="5"/>
  <c r="I17" i="5"/>
  <c r="AT3" i="18"/>
  <c r="AC3" i="18"/>
  <c r="AF20" i="18"/>
  <c r="AE14" i="18"/>
  <c r="I4" i="6" s="1"/>
  <c r="E4" i="6"/>
  <c r="E5" i="6" s="1"/>
  <c r="I21" i="5"/>
  <c r="I5" i="5"/>
  <c r="I19" i="5"/>
  <c r="I7" i="5"/>
  <c r="AM3" i="18"/>
  <c r="I18" i="5"/>
  <c r="AE23" i="18" l="1"/>
  <c r="AF23" i="18" s="1"/>
  <c r="AF22" i="18"/>
</calcChain>
</file>

<file path=xl/sharedStrings.xml><?xml version="1.0" encoding="utf-8"?>
<sst xmlns="http://schemas.openxmlformats.org/spreadsheetml/2006/main" count="365" uniqueCount="115">
  <si>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</si>
  <si>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</si>
  <si>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</si>
  <si>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</si>
  <si>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</si>
  <si>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</si>
  <si>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</si>
  <si>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</si>
  <si>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</si>
  <si>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</si>
  <si>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</si>
  <si>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</si>
  <si>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</si>
  <si>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</si>
  <si>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</si>
  <si>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</si>
  <si>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</si>
  <si>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</si>
  <si>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</si>
  <si>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</si>
  <si>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</si>
  <si>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</si>
  <si>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</si>
  <si>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</si>
  <si>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</si>
  <si>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</si>
  <si>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</si>
  <si>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</si>
  <si>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4А</t>
  </si>
  <si>
    <t>4Б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</si>
  <si>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</si>
  <si>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</si>
  <si>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</si>
  <si>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</si>
  <si>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</si>
  <si>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</si>
  <si>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</si>
  <si>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</si>
  <si>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</si>
  <si>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</si>
  <si>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</si>
  <si>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</si>
  <si>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</si>
  <si>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</si>
  <si>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</si>
  <si>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</si>
  <si>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</si>
  <si>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</si>
  <si>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</si>
  <si>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</si>
  <si>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</si>
  <si>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</si>
  <si>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</si>
  <si>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</si>
  <si>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</si>
  <si>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</si>
  <si>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</si>
  <si>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1К1</t>
  </si>
  <si>
    <t>1К2</t>
  </si>
  <si>
    <t xml:space="preserve">Колчин </t>
  </si>
  <si>
    <t>А</t>
  </si>
  <si>
    <t xml:space="preserve">Комарова </t>
  </si>
  <si>
    <t>Канакова</t>
  </si>
  <si>
    <t xml:space="preserve">Кондалов </t>
  </si>
  <si>
    <t>Б</t>
  </si>
  <si>
    <t xml:space="preserve">Леонова </t>
  </si>
  <si>
    <t xml:space="preserve">Малышева </t>
  </si>
  <si>
    <t xml:space="preserve">Моськин </t>
  </si>
  <si>
    <t xml:space="preserve">Петрова </t>
  </si>
  <si>
    <t xml:space="preserve">Пчелинцев </t>
  </si>
  <si>
    <t>Ромашина</t>
  </si>
  <si>
    <t>Рыков</t>
  </si>
  <si>
    <t>X</t>
  </si>
  <si>
    <t>Терсков</t>
  </si>
  <si>
    <t xml:space="preserve">Бахтиёри </t>
  </si>
  <si>
    <t xml:space="preserve">Бухариев </t>
  </si>
  <si>
    <t>Вихрева</t>
  </si>
  <si>
    <t>Гончар</t>
  </si>
  <si>
    <t xml:space="preserve">Жукова </t>
  </si>
  <si>
    <t>Клёнин</t>
  </si>
  <si>
    <t>Кондратьев</t>
  </si>
  <si>
    <t>Кудряшов</t>
  </si>
  <si>
    <t>Кузнецова</t>
  </si>
  <si>
    <t>Кузьмина</t>
  </si>
  <si>
    <t>Кутев</t>
  </si>
  <si>
    <t>Рахимов</t>
  </si>
  <si>
    <t>Шабаев</t>
  </si>
  <si>
    <t>Мирзоева</t>
  </si>
  <si>
    <t>Степанова</t>
  </si>
  <si>
    <t xml:space="preserve">Гизатулин </t>
  </si>
  <si>
    <t>Стрелков</t>
  </si>
  <si>
    <t>2. 2. Умение распознавать однородные члены предложения. Выделять предложения с однородными членами</t>
  </si>
  <si>
    <t>1К1.Умение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</si>
  <si>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1К2. 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</si>
  <si>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3.1. Умение распознавать главные члены предложения. Находить главные и второстепенные (без деления на виды) члены предложения</t>
  </si>
  <si>
    <t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t>
  </si>
  <si>
    <t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t>
  </si>
  <si>
    <t>5.  Умение классифицировать согласные звуки. Характеризовать звуки русского языка: согласные звонкие/глухие</t>
  </si>
  <si>
    <t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t>
  </si>
  <si>
    <t>7. 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t>
  </si>
  <si>
    <t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t>
  </si>
  <si>
    <t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t>
  </si>
  <si>
    <t>10. Умение подбирать к слову близкие по значению слова. Подбирать синонимы для устранения повторов в тексте</t>
  </si>
  <si>
    <t>11. Умение классифицировать слова по составу. Находить в словах с однозначно выделяемыми морфемами окончание, корень, приставку, суффикс</t>
  </si>
  <si>
    <t>12.1. 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</si>
  <si>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</si>
  <si>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13.1.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</si>
  <si>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>13.2.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</si>
  <si>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t>
  </si>
  <si>
    <t>15.1. 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</si>
  <si>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</si>
  <si>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5А</t>
  </si>
  <si>
    <t>5Б</t>
  </si>
  <si>
    <t>Щербакова Н.Н.</t>
  </si>
  <si>
    <t>Исаева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</si>
</sst>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rgb="FF000000"/>
      <name val="Calibri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8" xfId="0" applyFont="1" applyBorder="1"/>
    <xf numFmtId="0" fontId="0" fillId="0" borderId="8" xfId="0" applyBorder="1"/>
    <xf numFmtId="0" fontId="15" fillId="0" borderId="9" xfId="0" applyFont="1" applyBorder="1" applyAlignment="1">
      <alignment vertical="top" wrapText="1"/>
    </xf>
    <xf numFmtId="0" fontId="0" fillId="0" borderId="10" xfId="0" applyBorder="1"/>
    <xf numFmtId="0" fontId="15" fillId="0" borderId="11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1E-2"/>
                  <c:y val="4.17794973531701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'1'!$E$50:$I$54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'1'!$K$50:$K$54</c:f>
              <c:numCache>
                <c:formatCode>0.0</c:formatCode>
                <c:ptCount val="5"/>
                <c:pt idx="0">
                  <c:v>13.793103448275861</c:v>
                </c:pt>
                <c:pt idx="1">
                  <c:v>3.4482758620689653</c:v>
                </c:pt>
                <c:pt idx="2">
                  <c:v>17.241379310344829</c:v>
                </c:pt>
                <c:pt idx="3">
                  <c:v>17.241379310344829</c:v>
                </c:pt>
                <c:pt idx="4">
                  <c:v>48.275862068965516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'5А'!$AC$20:$AD$24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'5А'!$AF$20:$AF$24</c:f>
              <c:numCache>
                <c:formatCode>0.0</c:formatCode>
                <c:ptCount val="5"/>
                <c:pt idx="0">
                  <c:v>8.3333333333333321</c:v>
                </c:pt>
                <c:pt idx="1">
                  <c:v>0</c:v>
                </c:pt>
                <c:pt idx="2">
                  <c:v>8.3333333333333321</c:v>
                </c:pt>
                <c:pt idx="3">
                  <c:v>25</c:v>
                </c:pt>
                <c:pt idx="4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'5Б'!$AC$20:$AD$24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'5Б'!$AF$20:$AF$24</c:f>
              <c:numCache>
                <c:formatCode>0.0</c:formatCode>
                <c:ptCount val="5"/>
                <c:pt idx="0">
                  <c:v>17.647058823529413</c:v>
                </c:pt>
                <c:pt idx="1">
                  <c:v>5.8823529411764701</c:v>
                </c:pt>
                <c:pt idx="2">
                  <c:v>23.52941176470588</c:v>
                </c:pt>
                <c:pt idx="3">
                  <c:v>11.76470588235294</c:v>
                </c:pt>
                <c:pt idx="4">
                  <c:v>23.52941176470588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5E-2"/>
          <c:y val="2.088974867658508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4</c:v>
                </c:pt>
                <c:pt idx="1">
                  <c:v>9</c:v>
                </c:pt>
                <c:pt idx="2">
                  <c:v>15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4А</c:v>
                </c:pt>
                <c:pt idx="1">
                  <c:v>4Б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91.666666666666657</c:v>
                </c:pt>
                <c:pt idx="1">
                  <c:v>91.666666666666657</c:v>
                </c:pt>
                <c:pt idx="2">
                  <c:v>96.551724137931032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85E-2"/>
                  <c:y val="-1.671179894126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2E-2"/>
                  <c:y val="-1.044487433829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4А</c:v>
                </c:pt>
                <c:pt idx="1">
                  <c:v>4Б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33.333333333333329</c:v>
                </c:pt>
                <c:pt idx="1">
                  <c:v>52.941176470588239</c:v>
                </c:pt>
                <c:pt idx="2">
                  <c:v>44.827586206896555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993408"/>
        <c:axId val="90994944"/>
        <c:axId val="0"/>
      </c:bar3DChart>
      <c:catAx>
        <c:axId val="90993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0994944"/>
        <c:crosses val="autoZero"/>
        <c:auto val="1"/>
        <c:lblAlgn val="ctr"/>
        <c:lblOffset val="100"/>
        <c:noMultiLvlLbl val="0"/>
      </c:catAx>
      <c:valAx>
        <c:axId val="909949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0993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85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85E-2"/>
                  <c:y val="-1.2533849205951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2E-2"/>
                  <c:y val="-8.355899470634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4А</c:v>
                </c:pt>
                <c:pt idx="1">
                  <c:v>4Б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29.078947368421051</c:v>
                </c:pt>
                <c:pt idx="1">
                  <c:v>51.447368421052637</c:v>
                </c:pt>
                <c:pt idx="2">
                  <c:v>55.535390199637007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139456"/>
        <c:axId val="91145344"/>
        <c:axId val="0"/>
      </c:bar3DChart>
      <c:catAx>
        <c:axId val="91139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145344"/>
        <c:crosses val="autoZero"/>
        <c:auto val="1"/>
        <c:lblAlgn val="ctr"/>
        <c:lblOffset val="100"/>
        <c:noMultiLvlLbl val="0"/>
      </c:catAx>
      <c:valAx>
        <c:axId val="911453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139456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'1'!$E$4:$X$4</c:f>
              <c:numCache>
                <c:formatCode>General</c:formatCode>
                <c:ptCount val="20"/>
              </c:numCache>
            </c:numRef>
          </c:cat>
          <c:val>
            <c:numRef>
              <c:f>'2'!$D$3:$D$22</c:f>
              <c:numCache>
                <c:formatCode>General</c:formatCode>
                <c:ptCount val="20"/>
                <c:pt idx="0">
                  <c:v>49.14</c:v>
                </c:pt>
                <c:pt idx="1">
                  <c:v>74.709999999999994</c:v>
                </c:pt>
                <c:pt idx="2">
                  <c:v>57.47</c:v>
                </c:pt>
                <c:pt idx="3">
                  <c:v>82.76</c:v>
                </c:pt>
                <c:pt idx="4">
                  <c:v>60.92</c:v>
                </c:pt>
                <c:pt idx="5">
                  <c:v>65.52</c:v>
                </c:pt>
                <c:pt idx="6">
                  <c:v>86.21</c:v>
                </c:pt>
                <c:pt idx="7">
                  <c:v>63.79</c:v>
                </c:pt>
                <c:pt idx="8">
                  <c:v>48.28</c:v>
                </c:pt>
                <c:pt idx="9">
                  <c:v>46.55</c:v>
                </c:pt>
                <c:pt idx="10">
                  <c:v>65.52</c:v>
                </c:pt>
                <c:pt idx="11">
                  <c:v>68.97</c:v>
                </c:pt>
                <c:pt idx="12">
                  <c:v>51.72</c:v>
                </c:pt>
                <c:pt idx="13">
                  <c:v>62.07</c:v>
                </c:pt>
                <c:pt idx="14">
                  <c:v>44.83</c:v>
                </c:pt>
                <c:pt idx="15">
                  <c:v>48.28</c:v>
                </c:pt>
                <c:pt idx="16">
                  <c:v>34.479999999999997</c:v>
                </c:pt>
                <c:pt idx="17">
                  <c:v>72.41</c:v>
                </c:pt>
                <c:pt idx="18">
                  <c:v>36.21</c:v>
                </c:pt>
                <c:pt idx="19">
                  <c:v>17.239999999999998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9984"/>
        <c:axId val="91051136"/>
      </c:lineChart>
      <c:catAx>
        <c:axId val="910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1051136"/>
        <c:crosses val="autoZero"/>
        <c:auto val="1"/>
        <c:lblAlgn val="ctr"/>
        <c:lblOffset val="100"/>
        <c:noMultiLvlLbl val="0"/>
      </c:catAx>
      <c:valAx>
        <c:axId val="91051136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9104998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450272</xdr:colOff>
      <xdr:row>5</xdr:row>
      <xdr:rowOff>178376</xdr:rowOff>
    </xdr:from>
    <xdr:to>
      <xdr:col>45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450272</xdr:colOff>
      <xdr:row>5</xdr:row>
      <xdr:rowOff>178376</xdr:rowOff>
    </xdr:from>
    <xdr:to>
      <xdr:col>45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4"/>
  <sheetViews>
    <sheetView view="pageBreakPreview" topLeftCell="A31" zoomScale="60" zoomScaleNormal="85" workbookViewId="0">
      <selection activeCell="J54" sqref="J54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4" width="4" customWidth="1"/>
    <col min="25" max="25" width="7.5546875" style="30" customWidth="1"/>
    <col min="26" max="26" width="8.6640625" style="3" bestFit="1" customWidth="1"/>
  </cols>
  <sheetData>
    <row r="1" spans="1:27" x14ac:dyDescent="0.3">
      <c r="D1" s="31" t="s">
        <v>37</v>
      </c>
      <c r="E1" s="4">
        <v>4</v>
      </c>
      <c r="F1" s="4">
        <v>3</v>
      </c>
      <c r="G1" s="4">
        <v>3</v>
      </c>
      <c r="H1" s="4">
        <v>1</v>
      </c>
      <c r="I1" s="4">
        <v>3</v>
      </c>
      <c r="J1" s="4">
        <v>2</v>
      </c>
      <c r="K1" s="4">
        <v>1</v>
      </c>
      <c r="L1" s="4">
        <v>2</v>
      </c>
      <c r="M1" s="4">
        <v>3</v>
      </c>
      <c r="N1" s="4">
        <v>2</v>
      </c>
      <c r="O1" s="4">
        <v>1</v>
      </c>
      <c r="P1" s="4">
        <v>1</v>
      </c>
      <c r="Q1" s="4">
        <v>2</v>
      </c>
      <c r="R1" s="4">
        <v>1</v>
      </c>
      <c r="S1" s="4">
        <v>2</v>
      </c>
      <c r="T1" s="4">
        <v>1</v>
      </c>
      <c r="U1" s="4">
        <v>2</v>
      </c>
      <c r="V1" s="4">
        <v>1</v>
      </c>
      <c r="W1" s="4">
        <v>2</v>
      </c>
      <c r="X1" s="4">
        <v>1</v>
      </c>
      <c r="AA1" s="5">
        <f>SUM(E1:X1)</f>
        <v>38</v>
      </c>
    </row>
    <row r="3" spans="1:27" x14ac:dyDescent="0.3">
      <c r="A3" s="81" t="s">
        <v>0</v>
      </c>
      <c r="B3" s="81" t="s">
        <v>1</v>
      </c>
      <c r="C3" s="81" t="s">
        <v>3</v>
      </c>
      <c r="D3" s="81" t="s">
        <v>38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 t="s">
        <v>4</v>
      </c>
      <c r="Z3" s="86" t="s">
        <v>5</v>
      </c>
      <c r="AA3" s="81" t="s">
        <v>7</v>
      </c>
    </row>
    <row r="4" spans="1:27" x14ac:dyDescent="0.3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7"/>
      <c r="Z4" s="87"/>
      <c r="AA4" s="82"/>
    </row>
    <row r="5" spans="1:27" ht="15" thickBot="1" x14ac:dyDescent="0.35">
      <c r="A5" s="83"/>
      <c r="B5" s="83"/>
      <c r="C5" s="83"/>
      <c r="D5" s="83"/>
      <c r="E5" s="75" t="s">
        <v>57</v>
      </c>
      <c r="F5" s="76" t="s">
        <v>58</v>
      </c>
      <c r="G5" s="76">
        <v>2</v>
      </c>
      <c r="H5" s="76">
        <v>3.1</v>
      </c>
      <c r="I5" s="76">
        <v>3.2</v>
      </c>
      <c r="J5" s="76">
        <v>4</v>
      </c>
      <c r="K5" s="76">
        <v>5</v>
      </c>
      <c r="L5" s="76">
        <v>6</v>
      </c>
      <c r="M5" s="76">
        <v>7</v>
      </c>
      <c r="N5" s="76">
        <v>8</v>
      </c>
      <c r="O5" s="76">
        <v>9</v>
      </c>
      <c r="P5" s="76">
        <v>10</v>
      </c>
      <c r="Q5" s="76">
        <v>11</v>
      </c>
      <c r="R5" s="76">
        <v>12.1</v>
      </c>
      <c r="S5" s="76">
        <v>12.2</v>
      </c>
      <c r="T5" s="76">
        <v>13.1</v>
      </c>
      <c r="U5" s="76">
        <v>13.2</v>
      </c>
      <c r="V5" s="76">
        <v>14</v>
      </c>
      <c r="W5" s="76">
        <v>15.1</v>
      </c>
      <c r="X5" s="76">
        <v>15.2</v>
      </c>
      <c r="Y5" s="88"/>
      <c r="Z5" s="88"/>
      <c r="AA5" s="83"/>
    </row>
    <row r="6" spans="1:27" ht="16.2" thickBot="1" x14ac:dyDescent="0.35">
      <c r="A6" s="1">
        <v>1</v>
      </c>
      <c r="B6" s="77" t="s">
        <v>59</v>
      </c>
      <c r="C6" s="2">
        <v>1</v>
      </c>
      <c r="D6" s="78" t="s">
        <v>60</v>
      </c>
      <c r="E6" s="78">
        <v>2</v>
      </c>
      <c r="F6" s="78">
        <v>1</v>
      </c>
      <c r="G6" s="78">
        <v>2</v>
      </c>
      <c r="H6" s="78">
        <v>1</v>
      </c>
      <c r="I6" s="78">
        <v>1</v>
      </c>
      <c r="J6" s="78">
        <v>1</v>
      </c>
      <c r="K6" s="78">
        <v>0</v>
      </c>
      <c r="L6" s="78">
        <v>0</v>
      </c>
      <c r="M6" s="78">
        <v>1</v>
      </c>
      <c r="N6" s="78">
        <v>0</v>
      </c>
      <c r="O6" s="78">
        <v>1</v>
      </c>
      <c r="P6" s="78">
        <v>1</v>
      </c>
      <c r="Q6" s="78">
        <v>0</v>
      </c>
      <c r="R6" s="78">
        <v>1</v>
      </c>
      <c r="S6" s="78">
        <v>0</v>
      </c>
      <c r="T6" s="78">
        <v>1</v>
      </c>
      <c r="U6" s="78">
        <v>0</v>
      </c>
      <c r="V6" s="78">
        <v>1</v>
      </c>
      <c r="W6" s="78">
        <v>0</v>
      </c>
      <c r="X6" s="78">
        <v>0</v>
      </c>
      <c r="Y6" s="74">
        <f t="shared" ref="Y6:Y34" si="0">SUM(E6:X6)</f>
        <v>14</v>
      </c>
      <c r="Z6" s="2">
        <v>3</v>
      </c>
      <c r="AA6" s="6">
        <f>Y6/$AA$1*100</f>
        <v>36.84210526315789</v>
      </c>
    </row>
    <row r="7" spans="1:27" ht="16.2" thickBot="1" x14ac:dyDescent="0.35">
      <c r="A7" s="1">
        <v>2</v>
      </c>
      <c r="B7" s="79" t="s">
        <v>61</v>
      </c>
      <c r="C7" s="2">
        <v>2</v>
      </c>
      <c r="D7" s="78" t="s">
        <v>60</v>
      </c>
      <c r="E7" s="78">
        <v>3</v>
      </c>
      <c r="F7" s="78">
        <v>3</v>
      </c>
      <c r="G7" s="78">
        <v>1</v>
      </c>
      <c r="H7" s="78">
        <v>0</v>
      </c>
      <c r="I7" s="78">
        <v>3</v>
      </c>
      <c r="J7" s="78">
        <v>0</v>
      </c>
      <c r="K7" s="78">
        <v>1</v>
      </c>
      <c r="L7" s="78">
        <v>1</v>
      </c>
      <c r="M7" s="78">
        <v>2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2</v>
      </c>
      <c r="T7" s="78">
        <v>0</v>
      </c>
      <c r="U7" s="78">
        <v>2</v>
      </c>
      <c r="V7" s="78">
        <v>1</v>
      </c>
      <c r="W7" s="78">
        <v>2</v>
      </c>
      <c r="X7" s="78">
        <v>0</v>
      </c>
      <c r="Y7" s="74">
        <f t="shared" si="0"/>
        <v>21</v>
      </c>
      <c r="Z7" s="2">
        <v>3</v>
      </c>
      <c r="AA7" s="6">
        <f t="shared" ref="AA7:AA24" si="1">Y7/$AA$1*100</f>
        <v>55.26315789473685</v>
      </c>
    </row>
    <row r="8" spans="1:27" ht="16.2" thickBot="1" x14ac:dyDescent="0.35">
      <c r="A8" s="1">
        <v>3</v>
      </c>
      <c r="B8" s="79" t="s">
        <v>62</v>
      </c>
      <c r="C8" s="2">
        <v>2</v>
      </c>
      <c r="D8" s="78" t="s">
        <v>60</v>
      </c>
      <c r="E8" s="78">
        <v>3</v>
      </c>
      <c r="F8" s="78">
        <v>3</v>
      </c>
      <c r="G8" s="78">
        <v>2</v>
      </c>
      <c r="H8" s="78">
        <v>1</v>
      </c>
      <c r="I8" s="78">
        <v>2</v>
      </c>
      <c r="J8" s="78">
        <v>0</v>
      </c>
      <c r="K8" s="78">
        <v>1</v>
      </c>
      <c r="L8" s="78">
        <v>1</v>
      </c>
      <c r="M8" s="78">
        <v>2</v>
      </c>
      <c r="N8" s="78">
        <v>0</v>
      </c>
      <c r="O8" s="78">
        <v>0</v>
      </c>
      <c r="P8" s="78">
        <v>0</v>
      </c>
      <c r="Q8" s="78">
        <v>0</v>
      </c>
      <c r="R8" s="78">
        <v>1</v>
      </c>
      <c r="S8" s="78">
        <v>2</v>
      </c>
      <c r="T8" s="78">
        <v>0</v>
      </c>
      <c r="U8" s="78">
        <v>2</v>
      </c>
      <c r="V8" s="78">
        <v>1</v>
      </c>
      <c r="W8" s="78">
        <v>2</v>
      </c>
      <c r="X8" s="78">
        <v>1</v>
      </c>
      <c r="Y8" s="74">
        <f t="shared" si="0"/>
        <v>24</v>
      </c>
      <c r="Z8" s="2">
        <v>4</v>
      </c>
      <c r="AA8" s="6">
        <f t="shared" si="1"/>
        <v>63.157894736842103</v>
      </c>
    </row>
    <row r="9" spans="1:27" ht="16.2" thickBot="1" x14ac:dyDescent="0.35">
      <c r="A9" s="1">
        <v>4</v>
      </c>
      <c r="B9" s="79" t="s">
        <v>63</v>
      </c>
      <c r="C9" s="2">
        <v>2</v>
      </c>
      <c r="D9" s="78" t="s">
        <v>64</v>
      </c>
      <c r="E9" s="78">
        <v>2</v>
      </c>
      <c r="F9" s="78">
        <v>2</v>
      </c>
      <c r="G9" s="78">
        <v>2</v>
      </c>
      <c r="H9" s="78">
        <v>1</v>
      </c>
      <c r="I9" s="78">
        <v>2</v>
      </c>
      <c r="J9" s="78">
        <v>2</v>
      </c>
      <c r="K9" s="78">
        <v>1</v>
      </c>
      <c r="L9" s="78">
        <v>2</v>
      </c>
      <c r="M9" s="78">
        <v>1</v>
      </c>
      <c r="N9" s="78">
        <v>0</v>
      </c>
      <c r="O9" s="78">
        <v>1</v>
      </c>
      <c r="P9" s="78">
        <v>1</v>
      </c>
      <c r="Q9" s="78">
        <v>2</v>
      </c>
      <c r="R9" s="78">
        <v>0</v>
      </c>
      <c r="S9" s="78">
        <v>2</v>
      </c>
      <c r="T9" s="78">
        <v>0</v>
      </c>
      <c r="U9" s="78">
        <v>1</v>
      </c>
      <c r="V9" s="78">
        <v>1</v>
      </c>
      <c r="W9" s="78">
        <v>2</v>
      </c>
      <c r="X9" s="78">
        <v>0</v>
      </c>
      <c r="Y9" s="74">
        <f t="shared" si="0"/>
        <v>25</v>
      </c>
      <c r="Z9" s="2">
        <v>4</v>
      </c>
      <c r="AA9" s="6">
        <f t="shared" si="1"/>
        <v>65.789473684210535</v>
      </c>
    </row>
    <row r="10" spans="1:27" ht="16.2" thickBot="1" x14ac:dyDescent="0.35">
      <c r="A10" s="1">
        <v>5</v>
      </c>
      <c r="B10" s="79" t="s">
        <v>65</v>
      </c>
      <c r="C10" s="2">
        <v>1</v>
      </c>
      <c r="D10" s="78" t="s">
        <v>64</v>
      </c>
      <c r="E10" s="78">
        <v>3</v>
      </c>
      <c r="F10" s="78">
        <v>3</v>
      </c>
      <c r="G10" s="78">
        <v>3</v>
      </c>
      <c r="H10" s="78">
        <v>1</v>
      </c>
      <c r="I10" s="78">
        <v>1</v>
      </c>
      <c r="J10" s="78">
        <v>2</v>
      </c>
      <c r="K10" s="78">
        <v>1</v>
      </c>
      <c r="L10" s="78">
        <v>2</v>
      </c>
      <c r="M10" s="78">
        <v>2</v>
      </c>
      <c r="N10" s="78">
        <v>2</v>
      </c>
      <c r="O10" s="78">
        <v>1</v>
      </c>
      <c r="P10" s="78">
        <v>1</v>
      </c>
      <c r="Q10" s="78">
        <v>2</v>
      </c>
      <c r="R10" s="78">
        <v>1</v>
      </c>
      <c r="S10" s="78">
        <v>2</v>
      </c>
      <c r="T10" s="78">
        <v>1</v>
      </c>
      <c r="U10" s="78">
        <v>2</v>
      </c>
      <c r="V10" s="78">
        <v>1</v>
      </c>
      <c r="W10" s="78">
        <v>2</v>
      </c>
      <c r="X10" s="78">
        <v>1</v>
      </c>
      <c r="Y10" s="74">
        <f t="shared" si="0"/>
        <v>34</v>
      </c>
      <c r="Z10" s="2">
        <v>5</v>
      </c>
      <c r="AA10" s="6">
        <f t="shared" si="1"/>
        <v>89.473684210526315</v>
      </c>
    </row>
    <row r="11" spans="1:27" ht="16.2" thickBot="1" x14ac:dyDescent="0.35">
      <c r="A11" s="1">
        <v>6</v>
      </c>
      <c r="B11" s="79" t="s">
        <v>66</v>
      </c>
      <c r="C11" s="2">
        <v>1</v>
      </c>
      <c r="D11" s="78" t="s">
        <v>60</v>
      </c>
      <c r="E11" s="78">
        <v>4</v>
      </c>
      <c r="F11" s="78">
        <v>3</v>
      </c>
      <c r="G11" s="78">
        <v>3</v>
      </c>
      <c r="H11" s="78">
        <v>1</v>
      </c>
      <c r="I11" s="78">
        <v>3</v>
      </c>
      <c r="J11" s="78">
        <v>0</v>
      </c>
      <c r="K11" s="78">
        <v>1</v>
      </c>
      <c r="L11" s="78">
        <v>2</v>
      </c>
      <c r="M11" s="78">
        <v>2</v>
      </c>
      <c r="N11" s="78">
        <v>0</v>
      </c>
      <c r="O11" s="78">
        <v>1</v>
      </c>
      <c r="P11" s="78">
        <v>1</v>
      </c>
      <c r="Q11" s="78">
        <v>2</v>
      </c>
      <c r="R11" s="78">
        <v>1</v>
      </c>
      <c r="S11" s="78">
        <v>2</v>
      </c>
      <c r="T11" s="78">
        <v>1</v>
      </c>
      <c r="U11" s="78">
        <v>2</v>
      </c>
      <c r="V11" s="78">
        <v>1</v>
      </c>
      <c r="W11" s="78">
        <v>2</v>
      </c>
      <c r="X11" s="78">
        <v>1</v>
      </c>
      <c r="Y11" s="74">
        <f t="shared" si="0"/>
        <v>33</v>
      </c>
      <c r="Z11" s="2">
        <v>5</v>
      </c>
      <c r="AA11" s="6">
        <f t="shared" si="1"/>
        <v>86.842105263157904</v>
      </c>
    </row>
    <row r="12" spans="1:27" ht="16.2" thickBot="1" x14ac:dyDescent="0.35">
      <c r="A12" s="1">
        <v>7</v>
      </c>
      <c r="B12" s="79" t="s">
        <v>67</v>
      </c>
      <c r="C12" s="2">
        <v>2</v>
      </c>
      <c r="D12" s="78" t="s">
        <v>64</v>
      </c>
      <c r="E12" s="78">
        <v>2</v>
      </c>
      <c r="F12" s="78">
        <v>3</v>
      </c>
      <c r="G12" s="78">
        <v>2</v>
      </c>
      <c r="H12" s="78">
        <v>1</v>
      </c>
      <c r="I12" s="78">
        <v>2</v>
      </c>
      <c r="J12" s="78">
        <v>1</v>
      </c>
      <c r="K12" s="78">
        <v>1</v>
      </c>
      <c r="L12" s="78">
        <v>2</v>
      </c>
      <c r="M12" s="78">
        <v>1</v>
      </c>
      <c r="N12" s="78">
        <v>1</v>
      </c>
      <c r="O12" s="78">
        <v>0</v>
      </c>
      <c r="P12" s="78">
        <v>1</v>
      </c>
      <c r="Q12" s="78">
        <v>2</v>
      </c>
      <c r="R12" s="78">
        <v>0</v>
      </c>
      <c r="S12" s="78">
        <v>2</v>
      </c>
      <c r="T12" s="78">
        <v>0</v>
      </c>
      <c r="U12" s="78">
        <v>1</v>
      </c>
      <c r="V12" s="78">
        <v>1</v>
      </c>
      <c r="W12" s="78">
        <v>2</v>
      </c>
      <c r="X12" s="78">
        <v>0</v>
      </c>
      <c r="Y12" s="74">
        <f t="shared" si="0"/>
        <v>25</v>
      </c>
      <c r="Z12" s="2">
        <v>4</v>
      </c>
      <c r="AA12" s="6">
        <f t="shared" si="1"/>
        <v>65.789473684210535</v>
      </c>
    </row>
    <row r="13" spans="1:27" ht="16.2" thickBot="1" x14ac:dyDescent="0.35">
      <c r="A13" s="1">
        <v>8</v>
      </c>
      <c r="B13" s="79" t="s">
        <v>68</v>
      </c>
      <c r="C13" s="2">
        <v>1</v>
      </c>
      <c r="D13" s="78" t="s">
        <v>64</v>
      </c>
      <c r="E13" s="78">
        <v>2</v>
      </c>
      <c r="F13" s="78">
        <v>3</v>
      </c>
      <c r="G13" s="78">
        <v>3</v>
      </c>
      <c r="H13" s="78">
        <v>1</v>
      </c>
      <c r="I13" s="78">
        <v>3</v>
      </c>
      <c r="J13" s="78">
        <v>2</v>
      </c>
      <c r="K13" s="78">
        <v>1</v>
      </c>
      <c r="L13" s="78">
        <v>2</v>
      </c>
      <c r="M13" s="78">
        <v>1</v>
      </c>
      <c r="N13" s="78">
        <v>1</v>
      </c>
      <c r="O13" s="78">
        <v>0</v>
      </c>
      <c r="P13" s="78">
        <v>1</v>
      </c>
      <c r="Q13" s="78">
        <v>2</v>
      </c>
      <c r="R13" s="78">
        <v>0</v>
      </c>
      <c r="S13" s="78">
        <v>2</v>
      </c>
      <c r="T13" s="78">
        <v>0</v>
      </c>
      <c r="U13" s="78">
        <v>1</v>
      </c>
      <c r="V13" s="78">
        <v>1</v>
      </c>
      <c r="W13" s="78">
        <v>2</v>
      </c>
      <c r="X13" s="78">
        <v>0</v>
      </c>
      <c r="Y13" s="74">
        <f t="shared" si="0"/>
        <v>28</v>
      </c>
      <c r="Z13" s="2">
        <v>4</v>
      </c>
      <c r="AA13" s="6">
        <f t="shared" si="1"/>
        <v>73.68421052631578</v>
      </c>
    </row>
    <row r="14" spans="1:27" ht="16.2" thickBot="1" x14ac:dyDescent="0.35">
      <c r="A14" s="1">
        <v>9</v>
      </c>
      <c r="B14" s="79" t="s">
        <v>69</v>
      </c>
      <c r="C14" s="2">
        <v>1</v>
      </c>
      <c r="D14" s="78" t="s">
        <v>60</v>
      </c>
      <c r="E14" s="78">
        <v>2</v>
      </c>
      <c r="F14" s="78">
        <v>2</v>
      </c>
      <c r="G14" s="78">
        <v>3</v>
      </c>
      <c r="H14" s="78">
        <v>1</v>
      </c>
      <c r="I14" s="78">
        <v>1</v>
      </c>
      <c r="J14" s="78">
        <v>2</v>
      </c>
      <c r="K14" s="78">
        <v>0</v>
      </c>
      <c r="L14" s="78">
        <v>0</v>
      </c>
      <c r="M14" s="78">
        <v>1</v>
      </c>
      <c r="N14" s="78">
        <v>0</v>
      </c>
      <c r="O14" s="78">
        <v>0</v>
      </c>
      <c r="P14" s="78">
        <v>0</v>
      </c>
      <c r="Q14" s="78">
        <v>0</v>
      </c>
      <c r="R14" s="78">
        <v>1</v>
      </c>
      <c r="S14" s="78">
        <v>0</v>
      </c>
      <c r="T14" s="78">
        <v>1</v>
      </c>
      <c r="U14" s="78">
        <v>0</v>
      </c>
      <c r="V14" s="78">
        <v>0</v>
      </c>
      <c r="W14" s="78">
        <v>0</v>
      </c>
      <c r="X14" s="78">
        <v>0</v>
      </c>
      <c r="Y14" s="74">
        <f t="shared" si="0"/>
        <v>14</v>
      </c>
      <c r="Z14" s="2">
        <v>3</v>
      </c>
      <c r="AA14" s="6">
        <f t="shared" si="1"/>
        <v>36.84210526315789</v>
      </c>
    </row>
    <row r="15" spans="1:27" ht="16.2" thickBot="1" x14ac:dyDescent="0.35">
      <c r="A15" s="1">
        <v>10</v>
      </c>
      <c r="B15" s="79" t="s">
        <v>70</v>
      </c>
      <c r="C15" s="2">
        <v>1</v>
      </c>
      <c r="D15" s="78" t="s">
        <v>60</v>
      </c>
      <c r="E15" s="78">
        <v>3</v>
      </c>
      <c r="F15" s="78">
        <v>3</v>
      </c>
      <c r="G15" s="78">
        <v>2</v>
      </c>
      <c r="H15" s="78">
        <v>1</v>
      </c>
      <c r="I15" s="78">
        <v>3</v>
      </c>
      <c r="J15" s="78">
        <v>2</v>
      </c>
      <c r="K15" s="78">
        <v>1</v>
      </c>
      <c r="L15" s="78">
        <v>2</v>
      </c>
      <c r="M15" s="78">
        <v>0</v>
      </c>
      <c r="N15" s="78">
        <v>2</v>
      </c>
      <c r="O15" s="78">
        <v>0</v>
      </c>
      <c r="P15" s="78">
        <v>1</v>
      </c>
      <c r="Q15" s="78">
        <v>2</v>
      </c>
      <c r="R15" s="78">
        <v>0</v>
      </c>
      <c r="S15" s="78">
        <v>1</v>
      </c>
      <c r="T15" s="78">
        <v>0</v>
      </c>
      <c r="U15" s="78">
        <v>1</v>
      </c>
      <c r="V15" s="78">
        <v>1</v>
      </c>
      <c r="W15" s="78">
        <v>0</v>
      </c>
      <c r="X15" s="78">
        <v>0</v>
      </c>
      <c r="Y15" s="74">
        <f t="shared" si="0"/>
        <v>25</v>
      </c>
      <c r="Z15" s="2">
        <v>4</v>
      </c>
      <c r="AA15" s="6">
        <f t="shared" si="1"/>
        <v>65.789473684210535</v>
      </c>
    </row>
    <row r="16" spans="1:27" ht="16.2" thickBot="1" x14ac:dyDescent="0.35">
      <c r="A16" s="1">
        <v>11</v>
      </c>
      <c r="B16" s="79" t="s">
        <v>71</v>
      </c>
      <c r="C16" s="2">
        <v>2</v>
      </c>
      <c r="D16" s="78" t="s">
        <v>60</v>
      </c>
      <c r="E16" s="78">
        <v>1</v>
      </c>
      <c r="F16" s="78">
        <v>3</v>
      </c>
      <c r="G16" s="78">
        <v>2</v>
      </c>
      <c r="H16" s="78">
        <v>1</v>
      </c>
      <c r="I16" s="78">
        <v>2</v>
      </c>
      <c r="J16" s="78">
        <v>1</v>
      </c>
      <c r="K16" s="78">
        <v>1</v>
      </c>
      <c r="L16" s="78" t="s">
        <v>72</v>
      </c>
      <c r="M16" s="78" t="s">
        <v>72</v>
      </c>
      <c r="N16" s="78" t="s">
        <v>72</v>
      </c>
      <c r="O16" s="78">
        <v>1</v>
      </c>
      <c r="P16" s="78">
        <v>1</v>
      </c>
      <c r="Q16" s="78" t="s">
        <v>72</v>
      </c>
      <c r="R16" s="78">
        <v>1</v>
      </c>
      <c r="S16" s="78" t="s">
        <v>72</v>
      </c>
      <c r="T16" s="78">
        <v>1</v>
      </c>
      <c r="U16" s="78" t="s">
        <v>72</v>
      </c>
      <c r="V16" s="78" t="s">
        <v>72</v>
      </c>
      <c r="W16" s="78" t="s">
        <v>72</v>
      </c>
      <c r="X16" s="78" t="s">
        <v>72</v>
      </c>
      <c r="Y16" s="74">
        <f t="shared" si="0"/>
        <v>15</v>
      </c>
      <c r="Z16" s="2">
        <v>3</v>
      </c>
      <c r="AA16" s="6">
        <f t="shared" si="1"/>
        <v>39.473684210526315</v>
      </c>
    </row>
    <row r="17" spans="1:27" ht="16.2" thickBot="1" x14ac:dyDescent="0.35">
      <c r="A17" s="1">
        <v>12</v>
      </c>
      <c r="B17" s="79" t="s">
        <v>73</v>
      </c>
      <c r="C17" s="2">
        <v>2</v>
      </c>
      <c r="D17" s="78" t="s">
        <v>60</v>
      </c>
      <c r="E17" s="78">
        <v>1</v>
      </c>
      <c r="F17" s="78">
        <v>0</v>
      </c>
      <c r="G17" s="78">
        <v>0</v>
      </c>
      <c r="H17" s="78">
        <v>1</v>
      </c>
      <c r="I17" s="78">
        <v>0</v>
      </c>
      <c r="J17" s="78">
        <v>0</v>
      </c>
      <c r="K17" s="78">
        <v>1</v>
      </c>
      <c r="L17" s="78">
        <v>1</v>
      </c>
      <c r="M17" s="78">
        <v>0</v>
      </c>
      <c r="N17" s="78">
        <v>0</v>
      </c>
      <c r="O17" s="78">
        <v>1</v>
      </c>
      <c r="P17" s="78">
        <v>1</v>
      </c>
      <c r="Q17" s="78">
        <v>1</v>
      </c>
      <c r="R17" s="78">
        <v>1</v>
      </c>
      <c r="S17" s="78">
        <v>2</v>
      </c>
      <c r="T17" s="78">
        <v>1</v>
      </c>
      <c r="U17" s="78">
        <v>1</v>
      </c>
      <c r="V17" s="78">
        <v>1</v>
      </c>
      <c r="W17" s="78">
        <v>1</v>
      </c>
      <c r="X17" s="78">
        <v>1</v>
      </c>
      <c r="Y17" s="74">
        <f t="shared" si="0"/>
        <v>15</v>
      </c>
      <c r="Z17" s="2">
        <v>3</v>
      </c>
      <c r="AA17" s="6">
        <f t="shared" si="1"/>
        <v>39.473684210526315</v>
      </c>
    </row>
    <row r="18" spans="1:27" ht="16.2" thickBot="1" x14ac:dyDescent="0.35">
      <c r="A18" s="1">
        <v>13</v>
      </c>
      <c r="B18" s="79" t="s">
        <v>74</v>
      </c>
      <c r="C18" s="2">
        <v>1</v>
      </c>
      <c r="D18" s="78" t="s">
        <v>64</v>
      </c>
      <c r="E18" s="78">
        <v>2</v>
      </c>
      <c r="F18" s="78">
        <v>2</v>
      </c>
      <c r="G18" s="78">
        <v>3</v>
      </c>
      <c r="H18" s="78">
        <v>1</v>
      </c>
      <c r="I18" s="78">
        <v>2</v>
      </c>
      <c r="J18" s="78">
        <v>1</v>
      </c>
      <c r="K18" s="78">
        <v>1</v>
      </c>
      <c r="L18" s="78">
        <v>1</v>
      </c>
      <c r="M18" s="78" t="s">
        <v>72</v>
      </c>
      <c r="N18" s="78" t="s">
        <v>72</v>
      </c>
      <c r="O18" s="78">
        <v>1</v>
      </c>
      <c r="P18" s="78">
        <v>1</v>
      </c>
      <c r="Q18" s="78" t="s">
        <v>72</v>
      </c>
      <c r="R18" s="78">
        <v>1</v>
      </c>
      <c r="S18" s="78" t="s">
        <v>72</v>
      </c>
      <c r="T18" s="78" t="s">
        <v>72</v>
      </c>
      <c r="U18" s="78" t="s">
        <v>72</v>
      </c>
      <c r="V18" s="78" t="s">
        <v>72</v>
      </c>
      <c r="W18" s="78" t="s">
        <v>72</v>
      </c>
      <c r="X18" s="78" t="s">
        <v>72</v>
      </c>
      <c r="Y18" s="74">
        <f t="shared" si="0"/>
        <v>16</v>
      </c>
      <c r="Z18" s="2">
        <v>3</v>
      </c>
      <c r="AA18" s="6">
        <f t="shared" si="1"/>
        <v>42.105263157894733</v>
      </c>
    </row>
    <row r="19" spans="1:27" ht="16.2" thickBot="1" x14ac:dyDescent="0.35">
      <c r="A19" s="1">
        <v>14</v>
      </c>
      <c r="B19" s="79" t="s">
        <v>75</v>
      </c>
      <c r="C19" s="2">
        <v>2</v>
      </c>
      <c r="D19" s="78" t="s">
        <v>64</v>
      </c>
      <c r="E19" s="78">
        <v>3</v>
      </c>
      <c r="F19" s="78">
        <v>2</v>
      </c>
      <c r="G19" s="78">
        <v>3</v>
      </c>
      <c r="H19" s="78">
        <v>1</v>
      </c>
      <c r="I19" s="78">
        <v>3</v>
      </c>
      <c r="J19" s="78">
        <v>1</v>
      </c>
      <c r="K19" s="78">
        <v>1</v>
      </c>
      <c r="L19" s="78">
        <v>2</v>
      </c>
      <c r="M19" s="78">
        <v>2</v>
      </c>
      <c r="N19" s="78">
        <v>2</v>
      </c>
      <c r="O19" s="78">
        <v>1</v>
      </c>
      <c r="P19" s="78">
        <v>1</v>
      </c>
      <c r="Q19" s="78">
        <v>1</v>
      </c>
      <c r="R19" s="78">
        <v>1</v>
      </c>
      <c r="S19" s="78">
        <v>2</v>
      </c>
      <c r="T19" s="78">
        <v>1</v>
      </c>
      <c r="U19" s="78">
        <v>2</v>
      </c>
      <c r="V19" s="78">
        <v>1</v>
      </c>
      <c r="W19" s="78">
        <v>0</v>
      </c>
      <c r="X19" s="78">
        <v>0</v>
      </c>
      <c r="Y19" s="74">
        <f t="shared" si="0"/>
        <v>30</v>
      </c>
      <c r="Z19" s="2">
        <v>4</v>
      </c>
      <c r="AA19" s="6">
        <f t="shared" si="1"/>
        <v>78.94736842105263</v>
      </c>
    </row>
    <row r="20" spans="1:27" ht="16.2" thickBot="1" x14ac:dyDescent="0.35">
      <c r="A20" s="1">
        <v>15</v>
      </c>
      <c r="B20" s="79" t="s">
        <v>76</v>
      </c>
      <c r="C20" s="2">
        <v>1</v>
      </c>
      <c r="D20" s="78" t="s">
        <v>64</v>
      </c>
      <c r="E20" s="78">
        <v>2</v>
      </c>
      <c r="F20" s="78">
        <v>1</v>
      </c>
      <c r="G20" s="78">
        <v>1</v>
      </c>
      <c r="H20" s="78">
        <v>1</v>
      </c>
      <c r="I20" s="78" t="s">
        <v>72</v>
      </c>
      <c r="J20" s="78">
        <v>2</v>
      </c>
      <c r="K20" s="78">
        <v>1</v>
      </c>
      <c r="L20" s="78">
        <v>1</v>
      </c>
      <c r="M20" s="78">
        <v>3</v>
      </c>
      <c r="N20" s="78">
        <v>2</v>
      </c>
      <c r="O20" s="78">
        <v>1</v>
      </c>
      <c r="P20" s="78">
        <v>1</v>
      </c>
      <c r="Q20" s="78">
        <v>1</v>
      </c>
      <c r="R20" s="78">
        <v>1</v>
      </c>
      <c r="S20" s="78">
        <v>1</v>
      </c>
      <c r="T20" s="78">
        <v>1</v>
      </c>
      <c r="U20" s="78">
        <v>1</v>
      </c>
      <c r="V20" s="78">
        <v>1</v>
      </c>
      <c r="W20" s="78">
        <v>1</v>
      </c>
      <c r="X20" s="78">
        <v>1</v>
      </c>
      <c r="Y20" s="74">
        <f t="shared" si="0"/>
        <v>24</v>
      </c>
      <c r="Z20" s="2">
        <v>4</v>
      </c>
      <c r="AA20" s="6">
        <f t="shared" si="1"/>
        <v>63.157894736842103</v>
      </c>
    </row>
    <row r="21" spans="1:27" ht="16.2" thickBot="1" x14ac:dyDescent="0.35">
      <c r="A21" s="1">
        <v>16</v>
      </c>
      <c r="B21" s="79" t="s">
        <v>77</v>
      </c>
      <c r="C21" s="2">
        <v>2</v>
      </c>
      <c r="D21" s="78" t="s">
        <v>64</v>
      </c>
      <c r="E21" s="78">
        <v>2</v>
      </c>
      <c r="F21" s="78">
        <v>3</v>
      </c>
      <c r="G21" s="78">
        <v>3</v>
      </c>
      <c r="H21" s="78">
        <v>1</v>
      </c>
      <c r="I21" s="78">
        <v>3</v>
      </c>
      <c r="J21" s="78">
        <v>2</v>
      </c>
      <c r="K21" s="78">
        <v>1</v>
      </c>
      <c r="L21" s="78">
        <v>2</v>
      </c>
      <c r="M21" s="78">
        <v>2</v>
      </c>
      <c r="N21" s="78">
        <v>2</v>
      </c>
      <c r="O21" s="78">
        <v>1</v>
      </c>
      <c r="P21" s="78">
        <v>0</v>
      </c>
      <c r="Q21" s="78">
        <v>1</v>
      </c>
      <c r="R21" s="78">
        <v>1</v>
      </c>
      <c r="S21" s="78">
        <v>1</v>
      </c>
      <c r="T21" s="78">
        <v>1</v>
      </c>
      <c r="U21" s="78">
        <v>0</v>
      </c>
      <c r="V21" s="78">
        <v>1</v>
      </c>
      <c r="W21" s="78">
        <v>0</v>
      </c>
      <c r="X21" s="78">
        <v>0</v>
      </c>
      <c r="Y21" s="74">
        <f t="shared" si="0"/>
        <v>27</v>
      </c>
      <c r="Z21" s="2">
        <v>4</v>
      </c>
      <c r="AA21" s="6">
        <f t="shared" si="1"/>
        <v>71.05263157894737</v>
      </c>
    </row>
    <row r="22" spans="1:27" ht="16.2" thickBot="1" x14ac:dyDescent="0.35">
      <c r="A22" s="1">
        <v>17</v>
      </c>
      <c r="B22" s="79" t="s">
        <v>78</v>
      </c>
      <c r="C22" s="2">
        <v>1</v>
      </c>
      <c r="D22" s="78" t="s">
        <v>64</v>
      </c>
      <c r="E22" s="78">
        <v>4</v>
      </c>
      <c r="F22" s="78">
        <v>3</v>
      </c>
      <c r="G22" s="78">
        <v>3</v>
      </c>
      <c r="H22" s="78">
        <v>1</v>
      </c>
      <c r="I22" s="78">
        <v>3</v>
      </c>
      <c r="J22" s="78">
        <v>2</v>
      </c>
      <c r="K22" s="78">
        <v>1</v>
      </c>
      <c r="L22" s="78">
        <v>2</v>
      </c>
      <c r="M22" s="78">
        <v>3</v>
      </c>
      <c r="N22" s="78">
        <v>2</v>
      </c>
      <c r="O22" s="78">
        <v>1</v>
      </c>
      <c r="P22" s="78">
        <v>1</v>
      </c>
      <c r="Q22" s="78">
        <v>2</v>
      </c>
      <c r="R22" s="78">
        <v>1</v>
      </c>
      <c r="S22" s="78">
        <v>1</v>
      </c>
      <c r="T22" s="78">
        <v>1</v>
      </c>
      <c r="U22" s="78">
        <v>1</v>
      </c>
      <c r="V22" s="78">
        <v>1</v>
      </c>
      <c r="W22" s="78">
        <v>1</v>
      </c>
      <c r="X22" s="78">
        <v>0</v>
      </c>
      <c r="Y22" s="74">
        <f t="shared" si="0"/>
        <v>34</v>
      </c>
      <c r="Z22" s="2">
        <v>5</v>
      </c>
      <c r="AA22" s="6">
        <f t="shared" si="1"/>
        <v>89.473684210526315</v>
      </c>
    </row>
    <row r="23" spans="1:27" ht="16.2" thickBot="1" x14ac:dyDescent="0.35">
      <c r="A23" s="1">
        <v>18</v>
      </c>
      <c r="B23" s="79" t="s">
        <v>79</v>
      </c>
      <c r="C23" s="2">
        <v>1</v>
      </c>
      <c r="D23" s="78" t="s">
        <v>60</v>
      </c>
      <c r="E23" s="78">
        <v>0</v>
      </c>
      <c r="F23" s="78">
        <v>3</v>
      </c>
      <c r="G23" s="78">
        <v>0</v>
      </c>
      <c r="H23" s="78">
        <v>1</v>
      </c>
      <c r="I23" s="78">
        <v>2</v>
      </c>
      <c r="J23" s="78">
        <v>0</v>
      </c>
      <c r="K23" s="78">
        <v>1</v>
      </c>
      <c r="L23" s="78">
        <v>0</v>
      </c>
      <c r="M23" s="78">
        <v>0</v>
      </c>
      <c r="N23" s="78">
        <v>0</v>
      </c>
      <c r="O23" s="78">
        <v>1</v>
      </c>
      <c r="P23" s="78">
        <v>1</v>
      </c>
      <c r="Q23" s="78">
        <v>2</v>
      </c>
      <c r="R23" s="78">
        <v>1</v>
      </c>
      <c r="S23" s="78">
        <v>0</v>
      </c>
      <c r="T23" s="78">
        <v>0</v>
      </c>
      <c r="U23" s="78">
        <v>1</v>
      </c>
      <c r="V23" s="78">
        <v>1</v>
      </c>
      <c r="W23" s="78">
        <v>0</v>
      </c>
      <c r="X23" s="78">
        <v>0</v>
      </c>
      <c r="Y23" s="74">
        <f t="shared" si="0"/>
        <v>14</v>
      </c>
      <c r="Z23" s="2">
        <v>3</v>
      </c>
      <c r="AA23" s="6">
        <f t="shared" si="1"/>
        <v>36.84210526315789</v>
      </c>
    </row>
    <row r="24" spans="1:27" ht="16.2" thickBot="1" x14ac:dyDescent="0.35">
      <c r="A24" s="1">
        <v>19</v>
      </c>
      <c r="B24" s="79" t="s">
        <v>80</v>
      </c>
      <c r="C24" s="2">
        <v>1</v>
      </c>
      <c r="D24" s="78" t="s">
        <v>64</v>
      </c>
      <c r="E24" s="78">
        <v>2</v>
      </c>
      <c r="F24" s="78">
        <v>2</v>
      </c>
      <c r="G24" s="78">
        <v>0</v>
      </c>
      <c r="H24" s="78">
        <v>1</v>
      </c>
      <c r="I24" s="78">
        <v>3</v>
      </c>
      <c r="J24" s="78">
        <v>2</v>
      </c>
      <c r="K24" s="78">
        <v>1</v>
      </c>
      <c r="L24" s="78">
        <v>1</v>
      </c>
      <c r="M24" s="78">
        <v>3</v>
      </c>
      <c r="N24" s="78">
        <v>2</v>
      </c>
      <c r="O24" s="78">
        <v>0</v>
      </c>
      <c r="P24" s="78">
        <v>0</v>
      </c>
      <c r="Q24" s="78">
        <v>2</v>
      </c>
      <c r="R24" s="78">
        <v>0</v>
      </c>
      <c r="S24" s="78">
        <v>0</v>
      </c>
      <c r="T24" s="78">
        <v>0</v>
      </c>
      <c r="U24" s="78">
        <v>0</v>
      </c>
      <c r="V24" s="78">
        <v>1</v>
      </c>
      <c r="W24" s="78">
        <v>0</v>
      </c>
      <c r="X24" s="78">
        <v>0</v>
      </c>
      <c r="Y24" s="74">
        <f t="shared" si="0"/>
        <v>20</v>
      </c>
      <c r="Z24" s="2">
        <v>3</v>
      </c>
      <c r="AA24" s="6">
        <f t="shared" si="1"/>
        <v>52.631578947368418</v>
      </c>
    </row>
    <row r="25" spans="1:27" ht="16.2" thickBot="1" x14ac:dyDescent="0.35">
      <c r="A25" s="1">
        <v>20</v>
      </c>
      <c r="B25" s="79" t="s">
        <v>81</v>
      </c>
      <c r="C25" s="2">
        <v>1</v>
      </c>
      <c r="D25" s="78" t="s">
        <v>64</v>
      </c>
      <c r="E25" s="78">
        <v>3</v>
      </c>
      <c r="F25" s="78">
        <v>3</v>
      </c>
      <c r="G25" s="78">
        <v>3</v>
      </c>
      <c r="H25" s="78">
        <v>1</v>
      </c>
      <c r="I25" s="78">
        <v>3</v>
      </c>
      <c r="J25" s="78" t="s">
        <v>72</v>
      </c>
      <c r="K25" s="78">
        <v>1</v>
      </c>
      <c r="L25" s="78" t="s">
        <v>72</v>
      </c>
      <c r="M25" s="78" t="s">
        <v>72</v>
      </c>
      <c r="N25" s="78" t="s">
        <v>72</v>
      </c>
      <c r="O25" s="78">
        <v>1</v>
      </c>
      <c r="P25" s="78">
        <v>1</v>
      </c>
      <c r="Q25" s="78" t="s">
        <v>72</v>
      </c>
      <c r="R25" s="78">
        <v>1</v>
      </c>
      <c r="S25" s="78" t="s">
        <v>72</v>
      </c>
      <c r="T25" s="78" t="s">
        <v>72</v>
      </c>
      <c r="U25" s="78" t="s">
        <v>72</v>
      </c>
      <c r="V25" s="78" t="s">
        <v>72</v>
      </c>
      <c r="W25" s="78" t="s">
        <v>72</v>
      </c>
      <c r="X25" s="78" t="s">
        <v>72</v>
      </c>
      <c r="Y25" s="74">
        <f t="shared" si="0"/>
        <v>17</v>
      </c>
      <c r="Z25" s="2">
        <v>3</v>
      </c>
      <c r="AA25" s="6">
        <f t="shared" ref="AA25:AA34" si="2">Y25/$AA$1*100</f>
        <v>44.736842105263158</v>
      </c>
    </row>
    <row r="26" spans="1:27" ht="16.2" thickBot="1" x14ac:dyDescent="0.35">
      <c r="A26" s="1">
        <v>21</v>
      </c>
      <c r="B26" s="79" t="s">
        <v>82</v>
      </c>
      <c r="C26" s="2">
        <v>2</v>
      </c>
      <c r="D26" s="78" t="s">
        <v>64</v>
      </c>
      <c r="E26" s="78">
        <v>2</v>
      </c>
      <c r="F26" s="78">
        <v>2</v>
      </c>
      <c r="G26" s="78">
        <v>1</v>
      </c>
      <c r="H26" s="78" t="s">
        <v>72</v>
      </c>
      <c r="I26" s="78" t="s">
        <v>72</v>
      </c>
      <c r="J26" s="78">
        <v>2</v>
      </c>
      <c r="K26" s="78">
        <v>1</v>
      </c>
      <c r="L26" s="78">
        <v>2</v>
      </c>
      <c r="M26" s="78">
        <v>3</v>
      </c>
      <c r="N26" s="78">
        <v>2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4">
        <f t="shared" si="0"/>
        <v>15</v>
      </c>
      <c r="Z26" s="2">
        <v>3</v>
      </c>
      <c r="AA26" s="6">
        <f t="shared" si="2"/>
        <v>39.473684210526315</v>
      </c>
    </row>
    <row r="27" spans="1:27" ht="16.2" thickBot="1" x14ac:dyDescent="0.35">
      <c r="A27" s="1">
        <v>22</v>
      </c>
      <c r="B27" s="79" t="s">
        <v>83</v>
      </c>
      <c r="C27" s="2">
        <v>2</v>
      </c>
      <c r="D27" s="78" t="s">
        <v>64</v>
      </c>
      <c r="E27" s="78">
        <v>2</v>
      </c>
      <c r="F27" s="78">
        <v>3</v>
      </c>
      <c r="G27" s="78">
        <v>2</v>
      </c>
      <c r="H27" s="78">
        <v>1</v>
      </c>
      <c r="I27" s="78">
        <v>3</v>
      </c>
      <c r="J27" s="78">
        <v>1</v>
      </c>
      <c r="K27" s="78">
        <v>1</v>
      </c>
      <c r="L27" s="78">
        <v>1</v>
      </c>
      <c r="M27" s="78" t="s">
        <v>72</v>
      </c>
      <c r="N27" s="78" t="s">
        <v>72</v>
      </c>
      <c r="O27" s="78">
        <v>1</v>
      </c>
      <c r="P27" s="78" t="s">
        <v>72</v>
      </c>
      <c r="Q27" s="78" t="s">
        <v>72</v>
      </c>
      <c r="R27" s="78" t="s">
        <v>72</v>
      </c>
      <c r="S27" s="78" t="s">
        <v>72</v>
      </c>
      <c r="T27" s="78" t="s">
        <v>72</v>
      </c>
      <c r="U27" s="78" t="s">
        <v>72</v>
      </c>
      <c r="V27" s="78" t="s">
        <v>72</v>
      </c>
      <c r="W27" s="78" t="s">
        <v>72</v>
      </c>
      <c r="X27" s="78" t="s">
        <v>72</v>
      </c>
      <c r="Y27" s="74">
        <f t="shared" si="0"/>
        <v>15</v>
      </c>
      <c r="Z27" s="2">
        <v>3</v>
      </c>
      <c r="AA27" s="6">
        <f t="shared" si="2"/>
        <v>39.473684210526315</v>
      </c>
    </row>
    <row r="28" spans="1:27" ht="16.2" thickBot="1" x14ac:dyDescent="0.35">
      <c r="A28" s="1">
        <v>23</v>
      </c>
      <c r="B28" s="79" t="s">
        <v>84</v>
      </c>
      <c r="C28" s="2">
        <v>2</v>
      </c>
      <c r="D28" s="78" t="s">
        <v>60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2</v>
      </c>
      <c r="R28" s="78">
        <v>1</v>
      </c>
      <c r="S28" s="78">
        <v>2</v>
      </c>
      <c r="T28" s="78">
        <v>1</v>
      </c>
      <c r="U28" s="78">
        <v>1</v>
      </c>
      <c r="V28" s="78">
        <v>1</v>
      </c>
      <c r="W28" s="78">
        <v>0</v>
      </c>
      <c r="X28" s="78">
        <v>0</v>
      </c>
      <c r="Y28" s="74">
        <f t="shared" si="0"/>
        <v>8</v>
      </c>
      <c r="Z28" s="2">
        <v>2</v>
      </c>
      <c r="AA28" s="6">
        <f t="shared" si="2"/>
        <v>21.052631578947366</v>
      </c>
    </row>
    <row r="29" spans="1:27" ht="16.2" thickBot="1" x14ac:dyDescent="0.35">
      <c r="A29" s="1">
        <v>24</v>
      </c>
      <c r="B29" s="79" t="s">
        <v>85</v>
      </c>
      <c r="C29" s="2">
        <v>2</v>
      </c>
      <c r="D29" s="78" t="s">
        <v>64</v>
      </c>
      <c r="E29" s="78">
        <v>0</v>
      </c>
      <c r="F29" s="78">
        <v>2</v>
      </c>
      <c r="G29" s="78">
        <v>2</v>
      </c>
      <c r="H29" s="78">
        <v>1</v>
      </c>
      <c r="I29" s="78">
        <v>3</v>
      </c>
      <c r="J29" s="78">
        <v>2</v>
      </c>
      <c r="K29" s="78">
        <v>1</v>
      </c>
      <c r="L29" s="78">
        <v>2</v>
      </c>
      <c r="M29" s="78">
        <v>2</v>
      </c>
      <c r="N29" s="78">
        <v>2</v>
      </c>
      <c r="O29" s="78">
        <v>1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4">
        <f t="shared" si="0"/>
        <v>18</v>
      </c>
      <c r="Z29" s="2">
        <v>3</v>
      </c>
      <c r="AA29" s="6">
        <f t="shared" si="2"/>
        <v>47.368421052631575</v>
      </c>
    </row>
    <row r="30" spans="1:27" ht="16.2" thickBot="1" x14ac:dyDescent="0.35">
      <c r="A30" s="1">
        <v>25</v>
      </c>
      <c r="B30" s="79" t="s">
        <v>86</v>
      </c>
      <c r="C30" s="2">
        <v>2</v>
      </c>
      <c r="D30" s="78" t="s">
        <v>60</v>
      </c>
      <c r="E30" s="78">
        <v>1</v>
      </c>
      <c r="F30" s="78">
        <v>3</v>
      </c>
      <c r="G30" s="78">
        <v>1</v>
      </c>
      <c r="H30" s="78">
        <v>1</v>
      </c>
      <c r="I30" s="78">
        <v>2</v>
      </c>
      <c r="J30" s="78">
        <v>2</v>
      </c>
      <c r="K30" s="78">
        <v>0</v>
      </c>
      <c r="L30" s="78">
        <v>2</v>
      </c>
      <c r="M30" s="78">
        <v>2</v>
      </c>
      <c r="N30" s="78">
        <v>1</v>
      </c>
      <c r="O30" s="78">
        <v>1</v>
      </c>
      <c r="P30" s="78">
        <v>1</v>
      </c>
      <c r="Q30" s="78">
        <v>1</v>
      </c>
      <c r="R30" s="78">
        <v>1</v>
      </c>
      <c r="S30" s="78">
        <v>1</v>
      </c>
      <c r="T30" s="78">
        <v>1</v>
      </c>
      <c r="U30" s="78">
        <v>0</v>
      </c>
      <c r="V30" s="78">
        <v>1</v>
      </c>
      <c r="W30" s="78">
        <v>2</v>
      </c>
      <c r="X30" s="78">
        <v>0</v>
      </c>
      <c r="Y30" s="74">
        <f t="shared" si="0"/>
        <v>24</v>
      </c>
      <c r="Z30" s="2">
        <v>4</v>
      </c>
      <c r="AA30" s="6">
        <f t="shared" si="2"/>
        <v>63.157894736842103</v>
      </c>
    </row>
    <row r="31" spans="1:27" ht="16.2" thickBot="1" x14ac:dyDescent="0.35">
      <c r="A31" s="1">
        <v>26</v>
      </c>
      <c r="B31" s="79" t="s">
        <v>87</v>
      </c>
      <c r="C31" s="2">
        <v>1</v>
      </c>
      <c r="D31" s="78" t="s">
        <v>64</v>
      </c>
      <c r="E31" s="78">
        <v>0</v>
      </c>
      <c r="F31" s="78">
        <v>1</v>
      </c>
      <c r="G31" s="78">
        <v>0</v>
      </c>
      <c r="H31" s="78">
        <v>0</v>
      </c>
      <c r="I31" s="78">
        <v>0</v>
      </c>
      <c r="J31" s="78">
        <v>2</v>
      </c>
      <c r="K31" s="78">
        <v>1</v>
      </c>
      <c r="L31" s="78">
        <v>1</v>
      </c>
      <c r="M31" s="78">
        <v>2</v>
      </c>
      <c r="N31" s="78">
        <v>2</v>
      </c>
      <c r="O31" s="78">
        <v>1</v>
      </c>
      <c r="P31" s="78">
        <v>1</v>
      </c>
      <c r="Q31" s="78">
        <v>2</v>
      </c>
      <c r="R31" s="78">
        <v>0</v>
      </c>
      <c r="S31" s="78">
        <v>0</v>
      </c>
      <c r="T31" s="78">
        <v>1</v>
      </c>
      <c r="U31" s="78">
        <v>0</v>
      </c>
      <c r="V31" s="78">
        <v>1</v>
      </c>
      <c r="W31" s="78">
        <v>0</v>
      </c>
      <c r="X31" s="78">
        <v>0</v>
      </c>
      <c r="Y31" s="74">
        <f t="shared" si="0"/>
        <v>15</v>
      </c>
      <c r="Z31" s="2">
        <v>3</v>
      </c>
      <c r="AA31" s="6">
        <f t="shared" si="2"/>
        <v>39.473684210526315</v>
      </c>
    </row>
    <row r="32" spans="1:27" ht="16.2" thickBot="1" x14ac:dyDescent="0.35">
      <c r="A32" s="1">
        <v>27</v>
      </c>
      <c r="B32" s="79" t="s">
        <v>88</v>
      </c>
      <c r="C32" s="2">
        <v>2</v>
      </c>
      <c r="D32" s="78" t="s">
        <v>64</v>
      </c>
      <c r="E32" s="78">
        <v>3</v>
      </c>
      <c r="F32" s="78">
        <v>3</v>
      </c>
      <c r="G32" s="78">
        <v>2</v>
      </c>
      <c r="H32" s="78">
        <v>1</v>
      </c>
      <c r="I32" s="78">
        <v>3</v>
      </c>
      <c r="J32" s="78">
        <v>2</v>
      </c>
      <c r="K32" s="78">
        <v>1</v>
      </c>
      <c r="L32" s="78">
        <v>2</v>
      </c>
      <c r="M32" s="78">
        <v>3</v>
      </c>
      <c r="N32" s="78">
        <v>2</v>
      </c>
      <c r="O32" s="78">
        <v>1</v>
      </c>
      <c r="P32" s="78">
        <v>1</v>
      </c>
      <c r="Q32" s="78">
        <v>2</v>
      </c>
      <c r="R32" s="78">
        <v>1</v>
      </c>
      <c r="S32" s="78">
        <v>1</v>
      </c>
      <c r="T32" s="78">
        <v>1</v>
      </c>
      <c r="U32" s="78">
        <v>1</v>
      </c>
      <c r="V32" s="78">
        <v>1</v>
      </c>
      <c r="W32" s="78">
        <v>2</v>
      </c>
      <c r="X32" s="78">
        <v>0</v>
      </c>
      <c r="Y32" s="74">
        <f t="shared" si="0"/>
        <v>33</v>
      </c>
      <c r="Z32" s="2">
        <v>5</v>
      </c>
      <c r="AA32" s="6">
        <f t="shared" si="2"/>
        <v>86.842105263157904</v>
      </c>
    </row>
    <row r="33" spans="1:27" ht="15.6" x14ac:dyDescent="0.3">
      <c r="A33" s="1">
        <v>28</v>
      </c>
      <c r="B33" s="80" t="s">
        <v>89</v>
      </c>
      <c r="C33" s="2">
        <v>2</v>
      </c>
      <c r="D33" s="78" t="s">
        <v>60</v>
      </c>
      <c r="E33" s="78">
        <v>2</v>
      </c>
      <c r="F33" s="78">
        <v>2</v>
      </c>
      <c r="G33" s="78">
        <v>0</v>
      </c>
      <c r="H33" s="78">
        <v>0</v>
      </c>
      <c r="I33" s="78">
        <v>0</v>
      </c>
      <c r="J33" s="78">
        <v>2</v>
      </c>
      <c r="K33" s="78">
        <v>1</v>
      </c>
      <c r="L33" s="78">
        <v>2</v>
      </c>
      <c r="M33" s="78">
        <v>3</v>
      </c>
      <c r="N33" s="78">
        <v>0</v>
      </c>
      <c r="O33" s="78">
        <v>1</v>
      </c>
      <c r="P33" s="78">
        <v>1</v>
      </c>
      <c r="Q33" s="78" t="s">
        <v>72</v>
      </c>
      <c r="R33" s="78" t="s">
        <v>72</v>
      </c>
      <c r="S33" s="78" t="s">
        <v>72</v>
      </c>
      <c r="T33" s="78" t="s">
        <v>72</v>
      </c>
      <c r="U33" s="78" t="s">
        <v>72</v>
      </c>
      <c r="V33" s="78" t="s">
        <v>72</v>
      </c>
      <c r="W33" s="78" t="s">
        <v>72</v>
      </c>
      <c r="X33" s="78" t="s">
        <v>72</v>
      </c>
      <c r="Y33" s="74">
        <f t="shared" si="0"/>
        <v>14</v>
      </c>
      <c r="Z33" s="2">
        <v>3</v>
      </c>
      <c r="AA33" s="6">
        <f t="shared" si="2"/>
        <v>36.84210526315789</v>
      </c>
    </row>
    <row r="34" spans="1:27" ht="15.6" x14ac:dyDescent="0.3">
      <c r="A34" s="1">
        <v>29</v>
      </c>
      <c r="B34" s="80" t="s">
        <v>90</v>
      </c>
      <c r="C34" s="2">
        <v>1</v>
      </c>
      <c r="D34" s="78" t="s">
        <v>64</v>
      </c>
      <c r="E34" s="78">
        <v>1</v>
      </c>
      <c r="F34" s="78">
        <v>1</v>
      </c>
      <c r="G34" s="78">
        <v>1</v>
      </c>
      <c r="H34" s="78">
        <v>1</v>
      </c>
      <c r="I34" s="78" t="s">
        <v>72</v>
      </c>
      <c r="J34" s="78">
        <v>2</v>
      </c>
      <c r="K34" s="78">
        <v>1</v>
      </c>
      <c r="L34" s="78">
        <v>1</v>
      </c>
      <c r="M34" s="78">
        <v>1</v>
      </c>
      <c r="N34" s="78">
        <v>2</v>
      </c>
      <c r="O34" s="78">
        <v>0</v>
      </c>
      <c r="P34" s="78">
        <v>1</v>
      </c>
      <c r="Q34" s="78">
        <v>1</v>
      </c>
      <c r="R34" s="78">
        <v>1</v>
      </c>
      <c r="S34" s="78">
        <v>0</v>
      </c>
      <c r="T34" s="78">
        <v>0</v>
      </c>
      <c r="U34" s="78">
        <v>0</v>
      </c>
      <c r="V34" s="78">
        <v>1</v>
      </c>
      <c r="W34" s="78">
        <v>0</v>
      </c>
      <c r="X34" s="78">
        <v>0</v>
      </c>
      <c r="Y34" s="74">
        <f t="shared" si="0"/>
        <v>15</v>
      </c>
      <c r="Z34" s="2">
        <v>3</v>
      </c>
      <c r="AA34" s="6">
        <f t="shared" si="2"/>
        <v>39.473684210526315</v>
      </c>
    </row>
    <row r="35" spans="1:27" x14ac:dyDescent="0.3">
      <c r="A35" s="1"/>
      <c r="B35" s="1"/>
      <c r="C35" s="2"/>
      <c r="D35" s="2"/>
      <c r="E35" s="7">
        <f t="shared" ref="E35:X35" si="3">AVERAGE(E6:E34)/E1*100</f>
        <v>49.137931034482754</v>
      </c>
      <c r="F35" s="7">
        <f t="shared" si="3"/>
        <v>74.712643678160916</v>
      </c>
      <c r="G35" s="7">
        <f t="shared" si="3"/>
        <v>57.47126436781609</v>
      </c>
      <c r="H35" s="7">
        <f t="shared" si="3"/>
        <v>85.714285714285708</v>
      </c>
      <c r="I35" s="7">
        <f t="shared" si="3"/>
        <v>67.948717948717942</v>
      </c>
      <c r="J35" s="7">
        <f t="shared" si="3"/>
        <v>67.857142857142861</v>
      </c>
      <c r="K35" s="7">
        <f t="shared" si="3"/>
        <v>86.206896551724128</v>
      </c>
      <c r="L35" s="7">
        <f t="shared" si="3"/>
        <v>68.518518518518519</v>
      </c>
      <c r="M35" s="7">
        <f t="shared" si="3"/>
        <v>55.999999999999993</v>
      </c>
      <c r="N35" s="7">
        <f t="shared" si="3"/>
        <v>54</v>
      </c>
      <c r="O35" s="7">
        <f t="shared" si="3"/>
        <v>65.517241379310349</v>
      </c>
      <c r="P35" s="7">
        <f t="shared" si="3"/>
        <v>71.428571428571431</v>
      </c>
      <c r="Q35" s="7">
        <f t="shared" si="3"/>
        <v>62.5</v>
      </c>
      <c r="R35" s="7">
        <f t="shared" si="3"/>
        <v>66.666666666666657</v>
      </c>
      <c r="S35" s="7">
        <f t="shared" si="3"/>
        <v>54.166666666666664</v>
      </c>
      <c r="T35" s="7">
        <f t="shared" si="3"/>
        <v>56.000000000000007</v>
      </c>
      <c r="U35" s="7">
        <f t="shared" si="3"/>
        <v>41.666666666666671</v>
      </c>
      <c r="V35" s="7">
        <f t="shared" si="3"/>
        <v>87.5</v>
      </c>
      <c r="W35" s="7">
        <f t="shared" si="3"/>
        <v>43.75</v>
      </c>
      <c r="X35" s="7">
        <f t="shared" si="3"/>
        <v>20.833333333333336</v>
      </c>
      <c r="Y35" s="36">
        <f>AVERAGE(Y6:Y34)</f>
        <v>21.103448275862068</v>
      </c>
      <c r="Z35" s="36">
        <f>AVERAGE(Z6:Z34)</f>
        <v>3.5517241379310347</v>
      </c>
      <c r="AA35" s="36">
        <f>AVERAGE(AA6:AA34)</f>
        <v>55.535390199637007</v>
      </c>
    </row>
    <row r="36" spans="1:27" s="28" customFormat="1" x14ac:dyDescent="0.3">
      <c r="C36" s="37"/>
      <c r="D36" s="37"/>
      <c r="Y36" s="38"/>
      <c r="Z36" s="37"/>
    </row>
    <row r="37" spans="1:27" x14ac:dyDescent="0.3">
      <c r="E37" s="14">
        <v>29</v>
      </c>
      <c r="Y37" s="94" t="s">
        <v>10</v>
      </c>
      <c r="Z37" s="95"/>
    </row>
    <row r="38" spans="1:27" x14ac:dyDescent="0.3">
      <c r="E38" s="2">
        <f t="shared" ref="E38:X38" si="4">COUNTIF(E6:E34,E1)/$E$37</f>
        <v>6.8965517241379309E-2</v>
      </c>
      <c r="F38" s="2">
        <f t="shared" si="4"/>
        <v>0.51724137931034486</v>
      </c>
      <c r="G38" s="2">
        <f t="shared" si="4"/>
        <v>0.31034482758620691</v>
      </c>
      <c r="H38" s="2">
        <f t="shared" si="4"/>
        <v>0.82758620689655171</v>
      </c>
      <c r="I38" s="2">
        <f t="shared" si="4"/>
        <v>0.41379310344827586</v>
      </c>
      <c r="J38" s="2">
        <f t="shared" si="4"/>
        <v>0.55172413793103448</v>
      </c>
      <c r="K38" s="2">
        <f t="shared" si="4"/>
        <v>0.86206896551724133</v>
      </c>
      <c r="L38" s="2">
        <f t="shared" si="4"/>
        <v>0.48275862068965519</v>
      </c>
      <c r="M38" s="2">
        <f t="shared" si="4"/>
        <v>0.20689655172413793</v>
      </c>
      <c r="N38" s="2">
        <f t="shared" si="4"/>
        <v>0.41379310344827586</v>
      </c>
      <c r="O38" s="2">
        <f t="shared" si="4"/>
        <v>0.65517241379310343</v>
      </c>
      <c r="P38" s="2">
        <f t="shared" si="4"/>
        <v>0.68965517241379315</v>
      </c>
      <c r="Q38" s="2">
        <f t="shared" si="4"/>
        <v>0.41379310344827586</v>
      </c>
      <c r="R38" s="2">
        <f t="shared" si="4"/>
        <v>0.62068965517241381</v>
      </c>
      <c r="S38" s="2">
        <f t="shared" si="4"/>
        <v>0.34482758620689657</v>
      </c>
      <c r="T38" s="2">
        <f t="shared" si="4"/>
        <v>0.48275862068965519</v>
      </c>
      <c r="U38" s="2">
        <f t="shared" si="4"/>
        <v>0.17241379310344829</v>
      </c>
      <c r="V38" s="2">
        <f t="shared" si="4"/>
        <v>0.72413793103448276</v>
      </c>
      <c r="W38" s="2">
        <f t="shared" si="4"/>
        <v>0.31034482758620691</v>
      </c>
      <c r="X38" s="2">
        <f t="shared" si="4"/>
        <v>0.17241379310344829</v>
      </c>
      <c r="Y38" s="94" t="s">
        <v>11</v>
      </c>
      <c r="Z38" s="95"/>
    </row>
    <row r="39" spans="1:27" x14ac:dyDescent="0.3">
      <c r="E39" s="2">
        <f t="shared" ref="E39:X39" si="5">$E$37-E38-E41-E40</f>
        <v>24.931034482758619</v>
      </c>
      <c r="F39" s="2">
        <f t="shared" si="5"/>
        <v>26.482758620689655</v>
      </c>
      <c r="G39" s="2">
        <f t="shared" si="5"/>
        <v>22.689655172413794</v>
      </c>
      <c r="H39" s="2">
        <f t="shared" si="5"/>
        <v>24.172413793103448</v>
      </c>
      <c r="I39" s="2">
        <f t="shared" si="5"/>
        <v>24.586206896551722</v>
      </c>
      <c r="J39" s="2">
        <f t="shared" si="5"/>
        <v>22.448275862068964</v>
      </c>
      <c r="K39" s="2">
        <f t="shared" si="5"/>
        <v>24.137931034482758</v>
      </c>
      <c r="L39" s="2">
        <f t="shared" si="5"/>
        <v>24.517241379310345</v>
      </c>
      <c r="M39" s="2">
        <f t="shared" si="5"/>
        <v>24.793103448275861</v>
      </c>
      <c r="N39" s="2">
        <f t="shared" si="5"/>
        <v>18.586206896551722</v>
      </c>
      <c r="O39" s="2">
        <f t="shared" si="5"/>
        <v>18.344827586206897</v>
      </c>
      <c r="P39" s="2">
        <f t="shared" si="5"/>
        <v>20.310344827586206</v>
      </c>
      <c r="Q39" s="2">
        <f t="shared" si="5"/>
        <v>22.586206896551722</v>
      </c>
      <c r="R39" s="2">
        <f t="shared" si="5"/>
        <v>19.379310344827587</v>
      </c>
      <c r="S39" s="2">
        <f t="shared" si="5"/>
        <v>20.655172413793103</v>
      </c>
      <c r="T39" s="2">
        <f t="shared" si="5"/>
        <v>17.517241379310345</v>
      </c>
      <c r="U39" s="2">
        <f t="shared" si="5"/>
        <v>19.827586206896552</v>
      </c>
      <c r="V39" s="2">
        <f t="shared" si="5"/>
        <v>25.275862068965516</v>
      </c>
      <c r="W39" s="2">
        <f t="shared" si="5"/>
        <v>16.689655172413794</v>
      </c>
      <c r="X39" s="2">
        <f t="shared" si="5"/>
        <v>9.8275862068965516</v>
      </c>
      <c r="Y39" s="94" t="s">
        <v>12</v>
      </c>
      <c r="Z39" s="95"/>
    </row>
    <row r="40" spans="1:27" x14ac:dyDescent="0.3">
      <c r="E40" s="2">
        <f t="shared" ref="E40:X40" si="6">COUNTIF(E6:E34,"=N  ")</f>
        <v>0</v>
      </c>
      <c r="F40" s="2">
        <f t="shared" si="6"/>
        <v>0</v>
      </c>
      <c r="G40" s="2">
        <f t="shared" si="6"/>
        <v>0</v>
      </c>
      <c r="H40" s="2">
        <f t="shared" si="6"/>
        <v>0</v>
      </c>
      <c r="I40" s="2">
        <f t="shared" si="6"/>
        <v>0</v>
      </c>
      <c r="J40" s="2">
        <f t="shared" si="6"/>
        <v>0</v>
      </c>
      <c r="K40" s="2">
        <f t="shared" si="6"/>
        <v>0</v>
      </c>
      <c r="L40" s="2">
        <f t="shared" si="6"/>
        <v>0</v>
      </c>
      <c r="M40" s="2">
        <f t="shared" si="6"/>
        <v>0</v>
      </c>
      <c r="N40" s="2">
        <f t="shared" si="6"/>
        <v>0</v>
      </c>
      <c r="O40" s="2">
        <f t="shared" si="6"/>
        <v>0</v>
      </c>
      <c r="P40" s="2">
        <f t="shared" si="6"/>
        <v>0</v>
      </c>
      <c r="Q40" s="2">
        <f t="shared" si="6"/>
        <v>0</v>
      </c>
      <c r="R40" s="2">
        <f t="shared" si="6"/>
        <v>0</v>
      </c>
      <c r="S40" s="2">
        <f t="shared" si="6"/>
        <v>0</v>
      </c>
      <c r="T40" s="2">
        <f t="shared" si="6"/>
        <v>0</v>
      </c>
      <c r="U40" s="2">
        <f t="shared" si="6"/>
        <v>0</v>
      </c>
      <c r="V40" s="2">
        <f t="shared" si="6"/>
        <v>0</v>
      </c>
      <c r="W40" s="2">
        <f t="shared" si="6"/>
        <v>0</v>
      </c>
      <c r="X40" s="2">
        <f t="shared" si="6"/>
        <v>0</v>
      </c>
      <c r="Y40" s="94" t="s">
        <v>9</v>
      </c>
      <c r="Z40" s="95"/>
    </row>
    <row r="41" spans="1:27" x14ac:dyDescent="0.3">
      <c r="E41" s="2">
        <f t="shared" ref="E41:X41" si="7">COUNTIF(E6:E34,"=0")</f>
        <v>4</v>
      </c>
      <c r="F41" s="2">
        <f t="shared" si="7"/>
        <v>2</v>
      </c>
      <c r="G41" s="2">
        <f t="shared" si="7"/>
        <v>6</v>
      </c>
      <c r="H41" s="2">
        <f t="shared" si="7"/>
        <v>4</v>
      </c>
      <c r="I41" s="2">
        <f t="shared" si="7"/>
        <v>4</v>
      </c>
      <c r="J41" s="2">
        <f t="shared" si="7"/>
        <v>6</v>
      </c>
      <c r="K41" s="2">
        <f t="shared" si="7"/>
        <v>4</v>
      </c>
      <c r="L41" s="2">
        <f t="shared" si="7"/>
        <v>4</v>
      </c>
      <c r="M41" s="2">
        <f t="shared" si="7"/>
        <v>4</v>
      </c>
      <c r="N41" s="2">
        <f t="shared" si="7"/>
        <v>10</v>
      </c>
      <c r="O41" s="2">
        <f t="shared" si="7"/>
        <v>10</v>
      </c>
      <c r="P41" s="2">
        <f t="shared" si="7"/>
        <v>8</v>
      </c>
      <c r="Q41" s="2">
        <f t="shared" si="7"/>
        <v>6</v>
      </c>
      <c r="R41" s="2">
        <f t="shared" si="7"/>
        <v>9</v>
      </c>
      <c r="S41" s="2">
        <f t="shared" si="7"/>
        <v>8</v>
      </c>
      <c r="T41" s="2">
        <f t="shared" si="7"/>
        <v>11</v>
      </c>
      <c r="U41" s="2">
        <f t="shared" si="7"/>
        <v>9</v>
      </c>
      <c r="V41" s="2">
        <f t="shared" si="7"/>
        <v>3</v>
      </c>
      <c r="W41" s="2">
        <f t="shared" si="7"/>
        <v>12</v>
      </c>
      <c r="X41" s="2">
        <f t="shared" si="7"/>
        <v>19</v>
      </c>
      <c r="Y41" s="94" t="s">
        <v>8</v>
      </c>
      <c r="Z41" s="95"/>
    </row>
    <row r="44" spans="1:27" x14ac:dyDescent="0.3">
      <c r="C44"/>
      <c r="D44"/>
      <c r="Y44" s="32" t="s">
        <v>13</v>
      </c>
      <c r="Z44" s="14">
        <f>COUNTIF(Z6:Z34,"=2")</f>
        <v>1</v>
      </c>
      <c r="AA44" s="15">
        <f>Z44/$E$37*100</f>
        <v>3.4482758620689653</v>
      </c>
    </row>
    <row r="45" spans="1:27" x14ac:dyDescent="0.3">
      <c r="C45"/>
      <c r="D45"/>
      <c r="Y45" s="33" t="s">
        <v>14</v>
      </c>
      <c r="Z45" s="8">
        <f>COUNTIF(Z6:Z34,"=3")</f>
        <v>15</v>
      </c>
      <c r="AA45" s="13">
        <f>Z45/$E$37*100</f>
        <v>51.724137931034484</v>
      </c>
    </row>
    <row r="46" spans="1:27" x14ac:dyDescent="0.3">
      <c r="C46"/>
      <c r="D46"/>
      <c r="Y46" s="34" t="s">
        <v>15</v>
      </c>
      <c r="Z46" s="11">
        <f>COUNTIF(Z6:Z34,"=4")</f>
        <v>9</v>
      </c>
      <c r="AA46" s="12">
        <f>Z46/$E$37*100</f>
        <v>31.03448275862069</v>
      </c>
    </row>
    <row r="47" spans="1:27" x14ac:dyDescent="0.3">
      <c r="C47"/>
      <c r="D47"/>
      <c r="Y47" s="35" t="s">
        <v>16</v>
      </c>
      <c r="Z47" s="9">
        <f>COUNTIF(Z6:Z34,"=5")</f>
        <v>4</v>
      </c>
      <c r="AA47" s="10">
        <f>Z47/$E$37*100</f>
        <v>13.793103448275861</v>
      </c>
    </row>
    <row r="49" spans="3:27" x14ac:dyDescent="0.3">
      <c r="C49"/>
      <c r="D49"/>
      <c r="E49" s="90" t="s">
        <v>53</v>
      </c>
      <c r="F49" s="91"/>
      <c r="G49" s="91"/>
      <c r="H49" s="91"/>
      <c r="I49" s="92"/>
      <c r="J49" s="65" t="s">
        <v>52</v>
      </c>
      <c r="K49" s="65" t="s">
        <v>51</v>
      </c>
      <c r="Y49" s="93"/>
      <c r="Z49" s="93"/>
      <c r="AA49" s="66">
        <f>COUNTIF(AA6:AA34,100)</f>
        <v>0</v>
      </c>
    </row>
    <row r="50" spans="3:27" x14ac:dyDescent="0.3">
      <c r="C50"/>
      <c r="D50"/>
      <c r="E50" s="96" t="s">
        <v>46</v>
      </c>
      <c r="F50" s="96"/>
      <c r="G50" s="96"/>
      <c r="H50" s="96"/>
      <c r="I50" s="96"/>
      <c r="J50" s="7">
        <f>COUNTIF(AA6:AA34,"&gt;=85")</f>
        <v>4</v>
      </c>
      <c r="K50" s="7">
        <f>J50/E37*100</f>
        <v>13.793103448275861</v>
      </c>
      <c r="Y50" s="85"/>
      <c r="Z50" s="89"/>
      <c r="AA50" s="7">
        <f>SUM(Z45:Z47)/$E$37*100</f>
        <v>96.551724137931032</v>
      </c>
    </row>
    <row r="51" spans="3:27" x14ac:dyDescent="0.3">
      <c r="C51"/>
      <c r="D51"/>
      <c r="E51" s="96" t="s">
        <v>47</v>
      </c>
      <c r="F51" s="96"/>
      <c r="G51" s="96"/>
      <c r="H51" s="96"/>
      <c r="I51" s="96"/>
      <c r="J51" s="7">
        <f>COUNTIF(AA6:AA34,"&gt;=75")-J50</f>
        <v>1</v>
      </c>
      <c r="K51" s="7">
        <f>J51/E37*100</f>
        <v>3.4482758620689653</v>
      </c>
      <c r="Y51" s="85"/>
      <c r="Z51" s="89"/>
      <c r="AA51" s="7">
        <f>SUM(Z46:Z47)/$E$37*100</f>
        <v>44.827586206896555</v>
      </c>
    </row>
    <row r="52" spans="3:27" x14ac:dyDescent="0.3">
      <c r="C52"/>
      <c r="D52"/>
      <c r="E52" s="96" t="s">
        <v>48</v>
      </c>
      <c r="F52" s="96"/>
      <c r="G52" s="96"/>
      <c r="H52" s="96"/>
      <c r="I52" s="96"/>
      <c r="J52" s="7">
        <f>COUNTIF(AA6:AA34,"&gt;=65")-J51-J50</f>
        <v>5</v>
      </c>
      <c r="K52" s="7">
        <f>J52/E37*100</f>
        <v>17.241379310344829</v>
      </c>
      <c r="Y52" s="93"/>
      <c r="Z52" s="93"/>
      <c r="AA52" s="7">
        <f>AVERAGE(Y6:Y34)</f>
        <v>21.103448275862068</v>
      </c>
    </row>
    <row r="53" spans="3:27" x14ac:dyDescent="0.3">
      <c r="C53"/>
      <c r="D53"/>
      <c r="E53" s="96" t="s">
        <v>49</v>
      </c>
      <c r="F53" s="96"/>
      <c r="G53" s="96"/>
      <c r="H53" s="96"/>
      <c r="I53" s="96"/>
      <c r="J53" s="7">
        <f>COUNTIF(AA6:AA34,"&gt;=50")-J52-J51-J50</f>
        <v>5</v>
      </c>
      <c r="K53" s="7">
        <f>J53/E37*100</f>
        <v>17.241379310344829</v>
      </c>
      <c r="Y53" s="93"/>
      <c r="Z53" s="93"/>
      <c r="AA53" s="7">
        <f>AVERAGE(Z6:Z34)</f>
        <v>3.5517241379310347</v>
      </c>
    </row>
    <row r="54" spans="3:27" x14ac:dyDescent="0.3">
      <c r="E54" s="96" t="s">
        <v>50</v>
      </c>
      <c r="F54" s="96"/>
      <c r="G54" s="96"/>
      <c r="H54" s="96"/>
      <c r="I54" s="96"/>
      <c r="J54" s="7">
        <f>COUNTIF(AA6:AA34,"&lt;50")</f>
        <v>14</v>
      </c>
      <c r="K54" s="7">
        <f>J54/E37*100</f>
        <v>48.275862068965516</v>
      </c>
      <c r="Y54" s="93"/>
      <c r="Z54" s="93"/>
      <c r="AA54" s="7">
        <f>AVERAGE(AA6:AA34)</f>
        <v>55.535390199637007</v>
      </c>
    </row>
  </sheetData>
  <autoFilter ref="E3:AA3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5">
    <mergeCell ref="E54:I54"/>
    <mergeCell ref="E52:I52"/>
    <mergeCell ref="E53:I53"/>
    <mergeCell ref="E51:I51"/>
    <mergeCell ref="E50:I50"/>
    <mergeCell ref="Y52:Z52"/>
    <mergeCell ref="Y53:Z53"/>
    <mergeCell ref="Y54:Z54"/>
    <mergeCell ref="Y37:Z37"/>
    <mergeCell ref="Y38:Z38"/>
    <mergeCell ref="Y39:Z39"/>
    <mergeCell ref="Y40:Z40"/>
    <mergeCell ref="Y41:Z41"/>
    <mergeCell ref="Y49:Z49"/>
    <mergeCell ref="Z3:Z5"/>
    <mergeCell ref="AA3:AA5"/>
    <mergeCell ref="C3:C5"/>
    <mergeCell ref="Y50:Z50"/>
    <mergeCell ref="Y51:Z51"/>
    <mergeCell ref="E49:I49"/>
    <mergeCell ref="B3:B5"/>
    <mergeCell ref="A3:A5"/>
    <mergeCell ref="D3:D5"/>
    <mergeCell ref="E3:X3"/>
    <mergeCell ref="Y3:Y5"/>
  </mergeCells>
  <conditionalFormatting sqref="Z6:Z34">
    <cfRule type="cellIs" dxfId="16" priority="6" operator="equal">
      <formula>3</formula>
    </cfRule>
    <cfRule type="cellIs" dxfId="15" priority="7" operator="equal">
      <formula>4</formula>
    </cfRule>
    <cfRule type="cellIs" dxfId="14" priority="8" operator="equal">
      <formula>2</formula>
    </cfRule>
    <cfRule type="cellIs" dxfId="13" priority="9" operator="equal">
      <formula>5</formula>
    </cfRule>
  </conditionalFormatting>
  <conditionalFormatting sqref="E35:X35">
    <cfRule type="cellIs" dxfId="12" priority="5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Height="5" orientation="landscape" r:id="rId1"/>
  <ignoredErrors>
    <ignoredError sqref="E35:P35 E38:P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zoomScale="85" zoomScaleNormal="85" workbookViewId="0">
      <selection activeCell="H3" sqref="H3"/>
    </sheetView>
  </sheetViews>
  <sheetFormatPr defaultColWidth="9.109375" defaultRowHeight="13.2" x14ac:dyDescent="0.25"/>
  <cols>
    <col min="1" max="1" width="9.109375" style="42"/>
    <col min="2" max="2" width="86.44140625" style="42" customWidth="1"/>
    <col min="3" max="6" width="9.88671875" style="42" customWidth="1"/>
    <col min="7" max="16384" width="9.109375" style="42"/>
  </cols>
  <sheetData>
    <row r="1" spans="1:10" s="39" customFormat="1" x14ac:dyDescent="0.25">
      <c r="A1" s="47"/>
      <c r="B1" s="47"/>
      <c r="C1" s="47"/>
      <c r="G1" s="48"/>
      <c r="H1" s="97"/>
      <c r="I1" s="97"/>
      <c r="J1" s="97"/>
    </row>
    <row r="2" spans="1:10" s="50" customFormat="1" ht="73.2" x14ac:dyDescent="0.25">
      <c r="A2" s="40" t="s">
        <v>35</v>
      </c>
      <c r="B2" s="41" t="s">
        <v>43</v>
      </c>
      <c r="C2" s="43" t="s">
        <v>42</v>
      </c>
      <c r="D2" s="51" t="s">
        <v>39</v>
      </c>
      <c r="E2" s="49" t="s">
        <v>40</v>
      </c>
      <c r="F2" s="49" t="s">
        <v>41</v>
      </c>
      <c r="G2" s="27" t="s">
        <v>45</v>
      </c>
      <c r="H2" s="41" t="s">
        <v>111</v>
      </c>
      <c r="I2" s="41" t="s">
        <v>112</v>
      </c>
      <c r="J2" s="27" t="s">
        <v>36</v>
      </c>
    </row>
    <row r="3" spans="1:10" ht="14.4" x14ac:dyDescent="0.3">
      <c r="A3" s="41">
        <v>1</v>
      </c>
      <c r="B3" t="s">
        <v>92</v>
      </c>
      <c r="C3" s="43">
        <f>'1'!E1</f>
        <v>4</v>
      </c>
      <c r="D3" s="78">
        <v>49.14</v>
      </c>
      <c r="E3" s="78">
        <v>62.36</v>
      </c>
      <c r="F3" s="78">
        <v>57.55</v>
      </c>
      <c r="G3" s="44">
        <f>1-J3</f>
        <v>0.93103448275862066</v>
      </c>
      <c r="H3" s="52">
        <f>'5А'!AC2</f>
        <v>1</v>
      </c>
      <c r="I3" s="52">
        <f>'5Б'!AC2</f>
        <v>1</v>
      </c>
      <c r="J3" s="45">
        <f>'1'!E38</f>
        <v>6.8965517241379309E-2</v>
      </c>
    </row>
    <row r="4" spans="1:10" ht="14.4" x14ac:dyDescent="0.3">
      <c r="A4" s="41">
        <v>2</v>
      </c>
      <c r="B4" t="s">
        <v>93</v>
      </c>
      <c r="C4" s="43">
        <f>'1'!F1</f>
        <v>3</v>
      </c>
      <c r="D4" s="78">
        <v>74.709999999999994</v>
      </c>
      <c r="E4" s="78">
        <v>86.07</v>
      </c>
      <c r="F4" s="78">
        <v>82.42</v>
      </c>
      <c r="G4" s="44">
        <f t="shared" ref="G4:G14" si="0">1-J4</f>
        <v>0.48275862068965514</v>
      </c>
      <c r="H4" s="52">
        <f>'5А'!AD2</f>
        <v>7</v>
      </c>
      <c r="I4" s="52">
        <f>'5Б'!AD2</f>
        <v>8</v>
      </c>
      <c r="J4" s="45">
        <f>'1'!F38</f>
        <v>0.51724137931034486</v>
      </c>
    </row>
    <row r="5" spans="1:10" ht="14.4" x14ac:dyDescent="0.3">
      <c r="A5" s="41">
        <v>3</v>
      </c>
      <c r="B5" t="s">
        <v>91</v>
      </c>
      <c r="C5" s="43">
        <f>'1'!G1</f>
        <v>3</v>
      </c>
      <c r="D5" s="78">
        <v>57.47</v>
      </c>
      <c r="E5" s="78">
        <v>61.58</v>
      </c>
      <c r="F5" s="78">
        <v>55.01</v>
      </c>
      <c r="G5" s="44">
        <f t="shared" si="0"/>
        <v>0.68965517241379315</v>
      </c>
      <c r="H5" s="52">
        <f>'5А'!AE2</f>
        <v>2</v>
      </c>
      <c r="I5" s="52">
        <f>'5Б'!AE2</f>
        <v>7</v>
      </c>
      <c r="J5" s="45">
        <f>'1'!G38</f>
        <v>0.31034482758620691</v>
      </c>
    </row>
    <row r="6" spans="1:10" ht="14.4" x14ac:dyDescent="0.3">
      <c r="A6" s="41">
        <v>4</v>
      </c>
      <c r="B6" t="s">
        <v>94</v>
      </c>
      <c r="C6" s="43">
        <f>'1'!H1</f>
        <v>1</v>
      </c>
      <c r="D6" s="78">
        <v>82.76</v>
      </c>
      <c r="E6" s="78">
        <v>82.13</v>
      </c>
      <c r="F6" s="78">
        <v>78.989999999999995</v>
      </c>
      <c r="G6" s="44">
        <f t="shared" si="0"/>
        <v>0.17241379310344829</v>
      </c>
      <c r="H6" s="52">
        <f>'5А'!AF2</f>
        <v>9</v>
      </c>
      <c r="I6" s="52">
        <f>'5Б'!AF2</f>
        <v>15</v>
      </c>
      <c r="J6" s="45">
        <f>'1'!H38</f>
        <v>0.82758620689655171</v>
      </c>
    </row>
    <row r="7" spans="1:10" ht="14.4" x14ac:dyDescent="0.3">
      <c r="A7" s="41">
        <v>5</v>
      </c>
      <c r="B7" t="s">
        <v>95</v>
      </c>
      <c r="C7" s="46">
        <f>'1'!I1</f>
        <v>3</v>
      </c>
      <c r="D7" s="78">
        <v>60.92</v>
      </c>
      <c r="E7" s="78">
        <v>73.930000000000007</v>
      </c>
      <c r="F7" s="78">
        <v>67.73</v>
      </c>
      <c r="G7" s="44">
        <f t="shared" si="0"/>
        <v>0.5862068965517242</v>
      </c>
      <c r="H7" s="62">
        <f>'5А'!AG2</f>
        <v>3</v>
      </c>
      <c r="I7" s="52">
        <f>'5Б'!AG2</f>
        <v>9</v>
      </c>
      <c r="J7" s="63">
        <f>'1'!I38</f>
        <v>0.41379310344827586</v>
      </c>
    </row>
    <row r="8" spans="1:10" ht="14.4" x14ac:dyDescent="0.3">
      <c r="A8" s="41">
        <v>6</v>
      </c>
      <c r="B8" t="s">
        <v>96</v>
      </c>
      <c r="C8" s="46">
        <f>'1'!J1</f>
        <v>2</v>
      </c>
      <c r="D8" s="78">
        <v>65.52</v>
      </c>
      <c r="E8" s="78">
        <v>75.69</v>
      </c>
      <c r="F8" s="78">
        <v>71.55</v>
      </c>
      <c r="G8" s="44">
        <f t="shared" si="0"/>
        <v>0.44827586206896552</v>
      </c>
      <c r="H8" s="62">
        <f>'5А'!AH2</f>
        <v>4</v>
      </c>
      <c r="I8" s="62">
        <f>'5Б'!AH2</f>
        <v>12</v>
      </c>
      <c r="J8" s="63">
        <f>'1'!J38</f>
        <v>0.55172413793103448</v>
      </c>
    </row>
    <row r="9" spans="1:10" ht="14.4" x14ac:dyDescent="0.3">
      <c r="A9" s="41">
        <v>7</v>
      </c>
      <c r="B9" t="s">
        <v>97</v>
      </c>
      <c r="C9" s="46">
        <f>'1'!K1</f>
        <v>1</v>
      </c>
      <c r="D9" s="78">
        <v>86.21</v>
      </c>
      <c r="E9" s="78">
        <v>74.22</v>
      </c>
      <c r="F9" s="78">
        <v>67.88</v>
      </c>
      <c r="G9" s="44">
        <f t="shared" si="0"/>
        <v>0.13793103448275867</v>
      </c>
      <c r="H9" s="62">
        <f>'5А'!AI2</f>
        <v>8</v>
      </c>
      <c r="I9" s="62">
        <f>'5Б'!AI2</f>
        <v>17</v>
      </c>
      <c r="J9" s="63">
        <f>'1'!K38</f>
        <v>0.86206896551724133</v>
      </c>
    </row>
    <row r="10" spans="1:10" ht="14.4" x14ac:dyDescent="0.3">
      <c r="A10" s="41">
        <v>8</v>
      </c>
      <c r="B10" t="s">
        <v>98</v>
      </c>
      <c r="C10" s="46">
        <f>'1'!L1</f>
        <v>2</v>
      </c>
      <c r="D10" s="78">
        <v>63.79</v>
      </c>
      <c r="E10" s="78">
        <v>57.25</v>
      </c>
      <c r="F10" s="78">
        <v>53.47</v>
      </c>
      <c r="G10" s="44">
        <f t="shared" si="0"/>
        <v>0.51724137931034475</v>
      </c>
      <c r="H10" s="62">
        <f>'5А'!AJ2</f>
        <v>4</v>
      </c>
      <c r="I10" s="62">
        <f>'5Б'!AJ2</f>
        <v>10</v>
      </c>
      <c r="J10" s="63">
        <f>'1'!L38</f>
        <v>0.48275862068965519</v>
      </c>
    </row>
    <row r="11" spans="1:10" ht="14.4" x14ac:dyDescent="0.3">
      <c r="A11" s="41">
        <v>9</v>
      </c>
      <c r="B11" t="s">
        <v>99</v>
      </c>
      <c r="C11" s="46">
        <f>'1'!M1</f>
        <v>3</v>
      </c>
      <c r="D11" s="78">
        <v>48.28</v>
      </c>
      <c r="E11" s="78">
        <v>64.34</v>
      </c>
      <c r="F11" s="78">
        <v>59.54</v>
      </c>
      <c r="G11" s="44">
        <f t="shared" si="0"/>
        <v>0.7931034482758621</v>
      </c>
      <c r="H11" s="62">
        <f>'5А'!AK2</f>
        <v>1</v>
      </c>
      <c r="I11" s="62">
        <f>'5Б'!AK2</f>
        <v>5</v>
      </c>
      <c r="J11" s="63">
        <f>'1'!M38</f>
        <v>0.20689655172413793</v>
      </c>
    </row>
    <row r="12" spans="1:10" ht="14.4" x14ac:dyDescent="0.3">
      <c r="A12" s="41">
        <v>10</v>
      </c>
      <c r="B12" t="s">
        <v>100</v>
      </c>
      <c r="C12" s="46">
        <f>'1'!N1</f>
        <v>2</v>
      </c>
      <c r="D12" s="78">
        <v>46.55</v>
      </c>
      <c r="E12" s="78">
        <v>71.17</v>
      </c>
      <c r="F12" s="78">
        <v>65.53</v>
      </c>
      <c r="G12" s="44">
        <f t="shared" si="0"/>
        <v>0.5862068965517242</v>
      </c>
      <c r="H12" s="62">
        <f>'5А'!AL2</f>
        <v>1</v>
      </c>
      <c r="I12" s="62">
        <f>'5Б'!AL2</f>
        <v>11</v>
      </c>
      <c r="J12" s="63">
        <f>'1'!N38</f>
        <v>0.41379310344827586</v>
      </c>
    </row>
    <row r="13" spans="1:10" ht="14.4" x14ac:dyDescent="0.3">
      <c r="A13" s="41">
        <v>11</v>
      </c>
      <c r="B13" t="s">
        <v>101</v>
      </c>
      <c r="C13" s="46">
        <f>'1'!O1</f>
        <v>1</v>
      </c>
      <c r="D13" s="78">
        <v>65.52</v>
      </c>
      <c r="E13" s="78">
        <v>75.400000000000006</v>
      </c>
      <c r="F13" s="78">
        <v>72.849999999999994</v>
      </c>
      <c r="G13" s="44">
        <f t="shared" si="0"/>
        <v>0.34482758620689657</v>
      </c>
      <c r="H13" s="62">
        <f>'5А'!AM2</f>
        <v>7</v>
      </c>
      <c r="I13" s="62">
        <f>'5Б'!AM2</f>
        <v>12</v>
      </c>
      <c r="J13" s="63">
        <f>'1'!O38</f>
        <v>0.65517241379310343</v>
      </c>
    </row>
    <row r="14" spans="1:10" ht="14.4" x14ac:dyDescent="0.3">
      <c r="A14" s="41">
        <v>12</v>
      </c>
      <c r="B14" t="s">
        <v>102</v>
      </c>
      <c r="C14" s="46">
        <f>'1'!P1</f>
        <v>1</v>
      </c>
      <c r="D14" s="78">
        <v>68.97</v>
      </c>
      <c r="E14" s="78">
        <v>71.099999999999994</v>
      </c>
      <c r="F14" s="78">
        <v>66.89</v>
      </c>
      <c r="G14" s="44">
        <f t="shared" si="0"/>
        <v>0.31034482758620685</v>
      </c>
      <c r="H14" s="62">
        <f>'5А'!AN2</f>
        <v>8</v>
      </c>
      <c r="I14" s="62">
        <f>'5Б'!AN2</f>
        <v>12</v>
      </c>
      <c r="J14" s="63">
        <f>'1'!P38</f>
        <v>0.68965517241379315</v>
      </c>
    </row>
    <row r="15" spans="1:10" ht="14.4" x14ac:dyDescent="0.3">
      <c r="A15" s="41">
        <v>13</v>
      </c>
      <c r="B15" t="s">
        <v>103</v>
      </c>
      <c r="C15" s="46">
        <f>'1'!Q1</f>
        <v>2</v>
      </c>
      <c r="D15" s="78">
        <v>51.72</v>
      </c>
      <c r="E15" s="78">
        <v>64.45</v>
      </c>
      <c r="F15" s="78">
        <v>59.56</v>
      </c>
      <c r="G15" s="44">
        <f t="shared" ref="G15:G22" si="1">1-J15</f>
        <v>0.5862068965517242</v>
      </c>
      <c r="H15" s="62">
        <f>'5А'!AO2</f>
        <v>4</v>
      </c>
      <c r="I15" s="62">
        <f>'5Б'!AO2</f>
        <v>8</v>
      </c>
      <c r="J15" s="63">
        <f>'1'!Q38</f>
        <v>0.41379310344827586</v>
      </c>
    </row>
    <row r="16" spans="1:10" ht="14.4" x14ac:dyDescent="0.3">
      <c r="A16" s="41">
        <v>14</v>
      </c>
      <c r="B16" t="s">
        <v>104</v>
      </c>
      <c r="C16" s="46">
        <f>'1'!R1</f>
        <v>1</v>
      </c>
      <c r="D16" s="78">
        <v>62.07</v>
      </c>
      <c r="E16" s="78">
        <v>72.41</v>
      </c>
      <c r="F16" s="78">
        <v>67.09</v>
      </c>
      <c r="G16" s="44">
        <f t="shared" si="1"/>
        <v>0.37931034482758619</v>
      </c>
      <c r="H16" s="62">
        <f>'5А'!AP2</f>
        <v>9</v>
      </c>
      <c r="I16" s="62">
        <f>'5Б'!AP2</f>
        <v>9</v>
      </c>
      <c r="J16" s="63">
        <f>'1'!R38</f>
        <v>0.62068965517241381</v>
      </c>
    </row>
    <row r="17" spans="1:10" ht="14.4" x14ac:dyDescent="0.3">
      <c r="A17" s="41">
        <v>15</v>
      </c>
      <c r="B17" t="s">
        <v>105</v>
      </c>
      <c r="C17" s="46">
        <f>'1'!S1</f>
        <v>2</v>
      </c>
      <c r="D17" s="78">
        <v>44.83</v>
      </c>
      <c r="E17" s="78">
        <v>66.12</v>
      </c>
      <c r="F17" s="78">
        <v>59.27</v>
      </c>
      <c r="G17" s="44">
        <f t="shared" si="1"/>
        <v>0.65517241379310343</v>
      </c>
      <c r="H17" s="62">
        <f>'5А'!AQ2</f>
        <v>5</v>
      </c>
      <c r="I17" s="62">
        <f>'5Б'!AQ2</f>
        <v>5</v>
      </c>
      <c r="J17" s="63">
        <f>'1'!S38</f>
        <v>0.34482758620689657</v>
      </c>
    </row>
    <row r="18" spans="1:10" ht="14.4" x14ac:dyDescent="0.3">
      <c r="A18" s="41">
        <v>16</v>
      </c>
      <c r="B18" t="s">
        <v>106</v>
      </c>
      <c r="C18" s="46">
        <f>'1'!T1</f>
        <v>1</v>
      </c>
      <c r="D18" s="78">
        <v>48.28</v>
      </c>
      <c r="E18" s="78">
        <v>70.36</v>
      </c>
      <c r="F18" s="78">
        <v>63.88</v>
      </c>
      <c r="G18" s="44">
        <f t="shared" si="1"/>
        <v>0.51724137931034475</v>
      </c>
      <c r="H18" s="62">
        <f>'5А'!AR2</f>
        <v>7</v>
      </c>
      <c r="I18" s="62">
        <f>'5Б'!AR2</f>
        <v>7</v>
      </c>
      <c r="J18" s="63">
        <f>'1'!T38</f>
        <v>0.48275862068965519</v>
      </c>
    </row>
    <row r="19" spans="1:10" ht="14.4" x14ac:dyDescent="0.3">
      <c r="A19" s="41">
        <v>17</v>
      </c>
      <c r="B19" t="s">
        <v>107</v>
      </c>
      <c r="C19" s="46">
        <f>'1'!U1</f>
        <v>2</v>
      </c>
      <c r="D19" s="78">
        <v>34.479999999999997</v>
      </c>
      <c r="E19" s="78">
        <v>58.39</v>
      </c>
      <c r="F19" s="78">
        <v>50.25</v>
      </c>
      <c r="G19" s="44">
        <f t="shared" si="1"/>
        <v>0.82758620689655171</v>
      </c>
      <c r="H19" s="62">
        <f>'5А'!AS2</f>
        <v>3</v>
      </c>
      <c r="I19" s="62">
        <f>'5Б'!AS2</f>
        <v>2</v>
      </c>
      <c r="J19" s="63">
        <f>'1'!U38</f>
        <v>0.17241379310344829</v>
      </c>
    </row>
    <row r="20" spans="1:10" ht="14.4" x14ac:dyDescent="0.3">
      <c r="A20" s="41">
        <v>18</v>
      </c>
      <c r="B20" t="s">
        <v>108</v>
      </c>
      <c r="C20" s="46">
        <f>'1'!V1</f>
        <v>1</v>
      </c>
      <c r="D20" s="78">
        <v>72.41</v>
      </c>
      <c r="E20" s="78">
        <v>80.5</v>
      </c>
      <c r="F20" s="78">
        <v>76.37</v>
      </c>
      <c r="G20" s="44">
        <f t="shared" si="1"/>
        <v>0.27586206896551724</v>
      </c>
      <c r="H20" s="62">
        <f>'5А'!AT2</f>
        <v>9</v>
      </c>
      <c r="I20" s="62">
        <f>'5Б'!AT2</f>
        <v>12</v>
      </c>
      <c r="J20" s="63">
        <f>'1'!V38</f>
        <v>0.72413793103448276</v>
      </c>
    </row>
    <row r="21" spans="1:10" ht="14.4" x14ac:dyDescent="0.3">
      <c r="A21" s="41">
        <v>19</v>
      </c>
      <c r="B21" t="s">
        <v>109</v>
      </c>
      <c r="C21" s="46">
        <f>'1'!W1</f>
        <v>2</v>
      </c>
      <c r="D21" s="78">
        <v>36.21</v>
      </c>
      <c r="E21" s="78">
        <v>44.46</v>
      </c>
      <c r="F21" s="78">
        <v>39.67</v>
      </c>
      <c r="G21" s="44">
        <f t="shared" si="1"/>
        <v>0.68965517241379315</v>
      </c>
      <c r="H21" s="62">
        <f>'5А'!AU2</f>
        <v>4</v>
      </c>
      <c r="I21" s="62">
        <f>'5Б'!AU2</f>
        <v>5</v>
      </c>
      <c r="J21" s="63">
        <f>'1'!W38</f>
        <v>0.31034482758620691</v>
      </c>
    </row>
    <row r="22" spans="1:10" ht="14.4" x14ac:dyDescent="0.3">
      <c r="A22" s="41">
        <v>20</v>
      </c>
      <c r="B22" t="s">
        <v>110</v>
      </c>
      <c r="C22" s="46">
        <f>'1'!X1</f>
        <v>1</v>
      </c>
      <c r="D22" s="78">
        <v>17.239999999999998</v>
      </c>
      <c r="E22" s="78">
        <v>43.27</v>
      </c>
      <c r="F22" s="78">
        <v>36.69</v>
      </c>
      <c r="G22" s="44">
        <f t="shared" si="1"/>
        <v>0.82758620689655171</v>
      </c>
      <c r="H22" s="62">
        <f>'5А'!AV2</f>
        <v>3</v>
      </c>
      <c r="I22" s="62">
        <f>'5Б'!AV2</f>
        <v>2</v>
      </c>
      <c r="J22" s="63">
        <f>'1'!X38</f>
        <v>0.17241379310344829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view="pageBreakPreview" topLeftCell="A22" zoomScale="60" zoomScaleNormal="50" workbookViewId="0">
      <selection activeCell="AF24" sqref="AF24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4" width="6.6640625" customWidth="1"/>
    <col min="25" max="25" width="7.5546875" style="30" customWidth="1"/>
    <col min="26" max="26" width="8.6640625" style="3" bestFit="1" customWidth="1"/>
    <col min="29" max="48" width="7.33203125" customWidth="1"/>
  </cols>
  <sheetData>
    <row r="1" spans="1:50" x14ac:dyDescent="0.3">
      <c r="D1" s="31" t="s">
        <v>37</v>
      </c>
      <c r="E1" s="4">
        <f>'1'!E1</f>
        <v>4</v>
      </c>
      <c r="F1" s="4">
        <f>'1'!F1</f>
        <v>3</v>
      </c>
      <c r="G1" s="4">
        <f>'1'!G1</f>
        <v>3</v>
      </c>
      <c r="H1" s="4">
        <f>'1'!H1</f>
        <v>1</v>
      </c>
      <c r="I1" s="4">
        <f>'1'!I1</f>
        <v>3</v>
      </c>
      <c r="J1" s="4">
        <f>'1'!J1</f>
        <v>2</v>
      </c>
      <c r="K1" s="4">
        <f>'1'!K1</f>
        <v>1</v>
      </c>
      <c r="L1" s="4">
        <f>'1'!L1</f>
        <v>2</v>
      </c>
      <c r="M1" s="4">
        <f>'1'!M1</f>
        <v>3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2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2</v>
      </c>
      <c r="V1" s="4">
        <f>'1'!V1</f>
        <v>1</v>
      </c>
      <c r="W1" s="4">
        <f>'1'!W1</f>
        <v>2</v>
      </c>
      <c r="X1" s="4">
        <f>'1'!X1</f>
        <v>1</v>
      </c>
      <c r="AA1" s="5">
        <f>SUM(E1:X1)</f>
        <v>38</v>
      </c>
      <c r="AC1" s="73">
        <v>12</v>
      </c>
      <c r="AW1" s="98" t="s">
        <v>10</v>
      </c>
      <c r="AX1" s="99"/>
    </row>
    <row r="2" spans="1:50" x14ac:dyDescent="0.3">
      <c r="AC2" s="2">
        <f t="shared" ref="AC2:AV2" si="0">COUNTIF(E6:E25,E1)</f>
        <v>1</v>
      </c>
      <c r="AD2" s="2">
        <f t="shared" si="0"/>
        <v>7</v>
      </c>
      <c r="AE2" s="2">
        <f t="shared" si="0"/>
        <v>2</v>
      </c>
      <c r="AF2" s="2">
        <f t="shared" si="0"/>
        <v>9</v>
      </c>
      <c r="AG2" s="2">
        <f t="shared" si="0"/>
        <v>3</v>
      </c>
      <c r="AH2" s="2">
        <f t="shared" si="0"/>
        <v>4</v>
      </c>
      <c r="AI2" s="2">
        <f t="shared" si="0"/>
        <v>8</v>
      </c>
      <c r="AJ2" s="2">
        <f t="shared" si="0"/>
        <v>4</v>
      </c>
      <c r="AK2" s="2">
        <f t="shared" si="0"/>
        <v>1</v>
      </c>
      <c r="AL2" s="2">
        <f t="shared" si="0"/>
        <v>1</v>
      </c>
      <c r="AM2" s="2">
        <f t="shared" si="0"/>
        <v>7</v>
      </c>
      <c r="AN2" s="2">
        <f t="shared" si="0"/>
        <v>8</v>
      </c>
      <c r="AO2" s="2">
        <f t="shared" si="0"/>
        <v>4</v>
      </c>
      <c r="AP2" s="2">
        <f t="shared" si="0"/>
        <v>9</v>
      </c>
      <c r="AQ2" s="2">
        <f t="shared" si="0"/>
        <v>5</v>
      </c>
      <c r="AR2" s="2">
        <f t="shared" si="0"/>
        <v>7</v>
      </c>
      <c r="AS2" s="2">
        <f t="shared" si="0"/>
        <v>3</v>
      </c>
      <c r="AT2" s="2">
        <f t="shared" si="0"/>
        <v>9</v>
      </c>
      <c r="AU2" s="2">
        <f t="shared" si="0"/>
        <v>4</v>
      </c>
      <c r="AV2" s="2">
        <f t="shared" si="0"/>
        <v>3</v>
      </c>
      <c r="AW2" s="98" t="s">
        <v>11</v>
      </c>
      <c r="AX2" s="99"/>
    </row>
    <row r="3" spans="1:50" x14ac:dyDescent="0.3">
      <c r="A3" s="81" t="s">
        <v>0</v>
      </c>
      <c r="B3" s="81" t="s">
        <v>1</v>
      </c>
      <c r="C3" s="81" t="s">
        <v>3</v>
      </c>
      <c r="D3" s="81" t="s">
        <v>38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 t="s">
        <v>4</v>
      </c>
      <c r="Z3" s="86" t="s">
        <v>5</v>
      </c>
      <c r="AA3" s="81" t="s">
        <v>7</v>
      </c>
      <c r="AC3" s="2">
        <f t="shared" ref="AC3:AM3" si="1">$AC$1-AC2-AC5-AC4</f>
        <v>9</v>
      </c>
      <c r="AD3" s="2">
        <f t="shared" si="1"/>
        <v>3</v>
      </c>
      <c r="AE3" s="2">
        <f t="shared" si="1"/>
        <v>6</v>
      </c>
      <c r="AF3" s="2">
        <f t="shared" si="1"/>
        <v>0</v>
      </c>
      <c r="AG3" s="2">
        <f t="shared" si="1"/>
        <v>6</v>
      </c>
      <c r="AH3" s="2">
        <f t="shared" si="1"/>
        <v>2</v>
      </c>
      <c r="AI3" s="2">
        <f t="shared" si="1"/>
        <v>0</v>
      </c>
      <c r="AJ3" s="2">
        <f t="shared" si="1"/>
        <v>4</v>
      </c>
      <c r="AK3" s="2">
        <f t="shared" si="1"/>
        <v>7</v>
      </c>
      <c r="AL3" s="2">
        <f t="shared" si="1"/>
        <v>2</v>
      </c>
      <c r="AM3" s="2">
        <f t="shared" si="1"/>
        <v>0</v>
      </c>
      <c r="AN3" s="2">
        <f t="shared" ref="AN3" si="2">$AC$1-AN2-AN5-AN4</f>
        <v>0</v>
      </c>
      <c r="AO3" s="2">
        <f t="shared" ref="AO3" si="3">$AC$1-AO2-AO5-AO4</f>
        <v>4</v>
      </c>
      <c r="AP3" s="2">
        <f t="shared" ref="AP3" si="4">$AC$1-AP2-AP5-AP4</f>
        <v>1</v>
      </c>
      <c r="AQ3" s="2">
        <f t="shared" ref="AQ3" si="5">$AC$1-AQ2-AQ5-AQ4</f>
        <v>4</v>
      </c>
      <c r="AR3" s="2">
        <f t="shared" ref="AR3" si="6">$AC$1-AR2-AR5-AR4</f>
        <v>1</v>
      </c>
      <c r="AS3" s="2">
        <f t="shared" ref="AS3" si="7">$AC$1-AS2-AS5-AS4</f>
        <v>6</v>
      </c>
      <c r="AT3" s="2">
        <f t="shared" ref="AT3" si="8">$AC$1-AT2-AT5-AT4</f>
        <v>2</v>
      </c>
      <c r="AU3" s="2">
        <f t="shared" ref="AU3" si="9">$AC$1-AU2-AU5-AU4</f>
        <v>3</v>
      </c>
      <c r="AV3" s="2">
        <f t="shared" ref="AV3" si="10">$AC$1-AV2-AV5-AV4</f>
        <v>2</v>
      </c>
      <c r="AW3" s="98" t="s">
        <v>12</v>
      </c>
      <c r="AX3" s="99"/>
    </row>
    <row r="4" spans="1:50" x14ac:dyDescent="0.3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7"/>
      <c r="Z4" s="87"/>
      <c r="AA4" s="82"/>
      <c r="AC4" s="2">
        <f t="shared" ref="AC4:AV4" si="11">COUNTIF(E6:E25,"=N  ")</f>
        <v>0</v>
      </c>
      <c r="AD4" s="2">
        <f t="shared" si="11"/>
        <v>0</v>
      </c>
      <c r="AE4" s="2">
        <f t="shared" si="11"/>
        <v>0</v>
      </c>
      <c r="AF4" s="2">
        <f t="shared" si="11"/>
        <v>0</v>
      </c>
      <c r="AG4" s="2">
        <f t="shared" si="11"/>
        <v>0</v>
      </c>
      <c r="AH4" s="2">
        <f t="shared" si="11"/>
        <v>0</v>
      </c>
      <c r="AI4" s="2">
        <f t="shared" si="11"/>
        <v>0</v>
      </c>
      <c r="AJ4" s="2">
        <f t="shared" si="11"/>
        <v>0</v>
      </c>
      <c r="AK4" s="2">
        <f t="shared" si="11"/>
        <v>0</v>
      </c>
      <c r="AL4" s="2">
        <f t="shared" si="11"/>
        <v>0</v>
      </c>
      <c r="AM4" s="2">
        <f t="shared" si="11"/>
        <v>0</v>
      </c>
      <c r="AN4" s="2">
        <f t="shared" si="11"/>
        <v>0</v>
      </c>
      <c r="AO4" s="2">
        <f t="shared" si="11"/>
        <v>0</v>
      </c>
      <c r="AP4" s="2">
        <f t="shared" si="11"/>
        <v>0</v>
      </c>
      <c r="AQ4" s="2">
        <f t="shared" si="11"/>
        <v>0</v>
      </c>
      <c r="AR4" s="2">
        <f t="shared" si="11"/>
        <v>0</v>
      </c>
      <c r="AS4" s="2">
        <f t="shared" si="11"/>
        <v>0</v>
      </c>
      <c r="AT4" s="2">
        <f t="shared" si="11"/>
        <v>0</v>
      </c>
      <c r="AU4" s="2">
        <f t="shared" si="11"/>
        <v>0</v>
      </c>
      <c r="AV4" s="2">
        <f t="shared" si="11"/>
        <v>0</v>
      </c>
      <c r="AW4" s="98" t="s">
        <v>9</v>
      </c>
      <c r="AX4" s="99"/>
    </row>
    <row r="5" spans="1:50" ht="15" thickBot="1" x14ac:dyDescent="0.35">
      <c r="A5" s="83"/>
      <c r="B5" s="83"/>
      <c r="C5" s="83"/>
      <c r="D5" s="83"/>
      <c r="E5" s="75" t="s">
        <v>57</v>
      </c>
      <c r="F5" s="76" t="s">
        <v>58</v>
      </c>
      <c r="G5" s="76">
        <v>2</v>
      </c>
      <c r="H5" s="76">
        <v>3.1</v>
      </c>
      <c r="I5" s="76">
        <v>3.2</v>
      </c>
      <c r="J5" s="76">
        <v>4</v>
      </c>
      <c r="K5" s="76">
        <v>5</v>
      </c>
      <c r="L5" s="76">
        <v>6</v>
      </c>
      <c r="M5" s="76">
        <v>7</v>
      </c>
      <c r="N5" s="76">
        <v>8</v>
      </c>
      <c r="O5" s="76">
        <v>9</v>
      </c>
      <c r="P5" s="76">
        <v>10</v>
      </c>
      <c r="Q5" s="76">
        <v>11</v>
      </c>
      <c r="R5" s="76">
        <v>12.1</v>
      </c>
      <c r="S5" s="76">
        <v>12.2</v>
      </c>
      <c r="T5" s="76">
        <v>13.1</v>
      </c>
      <c r="U5" s="76">
        <v>13.2</v>
      </c>
      <c r="V5" s="76">
        <v>14</v>
      </c>
      <c r="W5" s="76">
        <v>15.1</v>
      </c>
      <c r="X5" s="76">
        <v>15.2</v>
      </c>
      <c r="Y5" s="88"/>
      <c r="Z5" s="88"/>
      <c r="AA5" s="83"/>
      <c r="AC5" s="2">
        <f t="shared" ref="AC5:AV5" si="12">COUNTIF(E6:E25,"=0")</f>
        <v>2</v>
      </c>
      <c r="AD5" s="2">
        <f t="shared" si="12"/>
        <v>2</v>
      </c>
      <c r="AE5" s="2">
        <f t="shared" si="12"/>
        <v>4</v>
      </c>
      <c r="AF5" s="2">
        <f t="shared" si="12"/>
        <v>3</v>
      </c>
      <c r="AG5" s="2">
        <f t="shared" si="12"/>
        <v>3</v>
      </c>
      <c r="AH5" s="2">
        <f t="shared" si="12"/>
        <v>6</v>
      </c>
      <c r="AI5" s="2">
        <f t="shared" si="12"/>
        <v>4</v>
      </c>
      <c r="AJ5" s="2">
        <f t="shared" si="12"/>
        <v>4</v>
      </c>
      <c r="AK5" s="2">
        <f t="shared" si="12"/>
        <v>4</v>
      </c>
      <c r="AL5" s="2">
        <f t="shared" si="12"/>
        <v>9</v>
      </c>
      <c r="AM5" s="2">
        <f t="shared" si="12"/>
        <v>5</v>
      </c>
      <c r="AN5" s="2">
        <f t="shared" si="12"/>
        <v>4</v>
      </c>
      <c r="AO5" s="2">
        <f t="shared" si="12"/>
        <v>4</v>
      </c>
      <c r="AP5" s="2">
        <f t="shared" si="12"/>
        <v>2</v>
      </c>
      <c r="AQ5" s="2">
        <f t="shared" si="12"/>
        <v>3</v>
      </c>
      <c r="AR5" s="2">
        <f t="shared" si="12"/>
        <v>4</v>
      </c>
      <c r="AS5" s="2">
        <f t="shared" si="12"/>
        <v>3</v>
      </c>
      <c r="AT5" s="2">
        <f t="shared" si="12"/>
        <v>1</v>
      </c>
      <c r="AU5" s="2">
        <f t="shared" si="12"/>
        <v>5</v>
      </c>
      <c r="AV5" s="2">
        <f t="shared" si="12"/>
        <v>7</v>
      </c>
      <c r="AW5" s="98" t="s">
        <v>8</v>
      </c>
      <c r="AX5" s="99"/>
    </row>
    <row r="6" spans="1:50" ht="16.2" thickBot="1" x14ac:dyDescent="0.35">
      <c r="A6" s="1">
        <v>1</v>
      </c>
      <c r="B6" s="77" t="s">
        <v>59</v>
      </c>
      <c r="C6" s="2">
        <v>1</v>
      </c>
      <c r="D6" s="78" t="s">
        <v>60</v>
      </c>
      <c r="E6" s="78">
        <v>2</v>
      </c>
      <c r="F6" s="78">
        <v>1</v>
      </c>
      <c r="G6" s="78">
        <v>2</v>
      </c>
      <c r="H6" s="78">
        <v>1</v>
      </c>
      <c r="I6" s="78">
        <v>1</v>
      </c>
      <c r="J6" s="78">
        <v>1</v>
      </c>
      <c r="K6" s="78">
        <v>0</v>
      </c>
      <c r="L6" s="78">
        <v>0</v>
      </c>
      <c r="M6" s="78">
        <v>1</v>
      </c>
      <c r="N6" s="78">
        <v>0</v>
      </c>
      <c r="O6" s="78">
        <v>1</v>
      </c>
      <c r="P6" s="78">
        <v>1</v>
      </c>
      <c r="Q6" s="78">
        <v>0</v>
      </c>
      <c r="R6" s="78">
        <v>1</v>
      </c>
      <c r="S6" s="78">
        <v>0</v>
      </c>
      <c r="T6" s="78">
        <v>1</v>
      </c>
      <c r="U6" s="78">
        <v>0</v>
      </c>
      <c r="V6" s="78">
        <v>1</v>
      </c>
      <c r="W6" s="78">
        <v>0</v>
      </c>
      <c r="X6" s="78">
        <v>0</v>
      </c>
      <c r="Y6" s="74">
        <f t="shared" ref="Y6:Y17" si="13">SUM(E6:X6)</f>
        <v>14</v>
      </c>
      <c r="Z6" s="2">
        <v>3</v>
      </c>
      <c r="AA6" s="6">
        <f>Y6/$AA$1*100</f>
        <v>36.84210526315789</v>
      </c>
    </row>
    <row r="7" spans="1:50" ht="16.2" thickBot="1" x14ac:dyDescent="0.35">
      <c r="A7" s="1">
        <v>2</v>
      </c>
      <c r="B7" s="79" t="s">
        <v>61</v>
      </c>
      <c r="C7" s="2">
        <v>2</v>
      </c>
      <c r="D7" s="78" t="s">
        <v>60</v>
      </c>
      <c r="E7" s="78">
        <v>3</v>
      </c>
      <c r="F7" s="78">
        <v>3</v>
      </c>
      <c r="G7" s="78">
        <v>1</v>
      </c>
      <c r="H7" s="78">
        <v>0</v>
      </c>
      <c r="I7" s="78">
        <v>3</v>
      </c>
      <c r="J7" s="78">
        <v>0</v>
      </c>
      <c r="K7" s="78">
        <v>1</v>
      </c>
      <c r="L7" s="78">
        <v>1</v>
      </c>
      <c r="M7" s="78">
        <v>2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2</v>
      </c>
      <c r="T7" s="78">
        <v>0</v>
      </c>
      <c r="U7" s="78">
        <v>2</v>
      </c>
      <c r="V7" s="78">
        <v>1</v>
      </c>
      <c r="W7" s="78">
        <v>2</v>
      </c>
      <c r="X7" s="78">
        <v>0</v>
      </c>
      <c r="Y7" s="74">
        <f t="shared" si="13"/>
        <v>21</v>
      </c>
      <c r="Z7" s="2">
        <v>3</v>
      </c>
      <c r="AA7" s="6">
        <f t="shared" ref="AA7:AA25" si="14">Y7/$AA$1*100</f>
        <v>55.26315789473685</v>
      </c>
      <c r="AC7" s="67" t="s">
        <v>13</v>
      </c>
      <c r="AD7" s="14">
        <f>COUNTIF(Z6:Z25,"=2")</f>
        <v>1</v>
      </c>
      <c r="AE7" s="15">
        <f>AD7/$AC$1*100</f>
        <v>8.3333333333333321</v>
      </c>
    </row>
    <row r="8" spans="1:50" ht="16.2" thickBot="1" x14ac:dyDescent="0.35">
      <c r="A8" s="1">
        <v>3</v>
      </c>
      <c r="B8" s="79" t="s">
        <v>62</v>
      </c>
      <c r="C8" s="2">
        <v>2</v>
      </c>
      <c r="D8" s="78" t="s">
        <v>60</v>
      </c>
      <c r="E8" s="78">
        <v>3</v>
      </c>
      <c r="F8" s="78">
        <v>3</v>
      </c>
      <c r="G8" s="78">
        <v>2</v>
      </c>
      <c r="H8" s="78">
        <v>1</v>
      </c>
      <c r="I8" s="78">
        <v>2</v>
      </c>
      <c r="J8" s="78">
        <v>0</v>
      </c>
      <c r="K8" s="78">
        <v>1</v>
      </c>
      <c r="L8" s="78">
        <v>1</v>
      </c>
      <c r="M8" s="78">
        <v>2</v>
      </c>
      <c r="N8" s="78">
        <v>0</v>
      </c>
      <c r="O8" s="78">
        <v>0</v>
      </c>
      <c r="P8" s="78">
        <v>0</v>
      </c>
      <c r="Q8" s="78">
        <v>0</v>
      </c>
      <c r="R8" s="78">
        <v>1</v>
      </c>
      <c r="S8" s="78">
        <v>2</v>
      </c>
      <c r="T8" s="78">
        <v>0</v>
      </c>
      <c r="U8" s="78">
        <v>2</v>
      </c>
      <c r="V8" s="78">
        <v>1</v>
      </c>
      <c r="W8" s="78">
        <v>2</v>
      </c>
      <c r="X8" s="78">
        <v>1</v>
      </c>
      <c r="Y8" s="74">
        <f t="shared" si="13"/>
        <v>24</v>
      </c>
      <c r="Z8" s="2">
        <v>4</v>
      </c>
      <c r="AA8" s="6">
        <f t="shared" si="14"/>
        <v>63.157894736842103</v>
      </c>
      <c r="AC8" s="68" t="s">
        <v>14</v>
      </c>
      <c r="AD8" s="8">
        <f>COUNTIF(Z6:Z25,"=3")</f>
        <v>7</v>
      </c>
      <c r="AE8" s="13">
        <f>AD8/$AC$1*100</f>
        <v>58.333333333333336</v>
      </c>
    </row>
    <row r="9" spans="1:50" ht="16.2" thickBot="1" x14ac:dyDescent="0.35">
      <c r="A9" s="1">
        <v>4</v>
      </c>
      <c r="B9" s="79" t="s">
        <v>66</v>
      </c>
      <c r="C9" s="2">
        <v>1</v>
      </c>
      <c r="D9" s="78" t="s">
        <v>60</v>
      </c>
      <c r="E9" s="78">
        <v>4</v>
      </c>
      <c r="F9" s="78">
        <v>3</v>
      </c>
      <c r="G9" s="78">
        <v>3</v>
      </c>
      <c r="H9" s="78">
        <v>1</v>
      </c>
      <c r="I9" s="78">
        <v>3</v>
      </c>
      <c r="J9" s="78">
        <v>0</v>
      </c>
      <c r="K9" s="78">
        <v>1</v>
      </c>
      <c r="L9" s="78">
        <v>2</v>
      </c>
      <c r="M9" s="78">
        <v>2</v>
      </c>
      <c r="N9" s="78">
        <v>0</v>
      </c>
      <c r="O9" s="78">
        <v>1</v>
      </c>
      <c r="P9" s="78">
        <v>1</v>
      </c>
      <c r="Q9" s="78">
        <v>2</v>
      </c>
      <c r="R9" s="78">
        <v>1</v>
      </c>
      <c r="S9" s="78">
        <v>2</v>
      </c>
      <c r="T9" s="78">
        <v>1</v>
      </c>
      <c r="U9" s="78">
        <v>2</v>
      </c>
      <c r="V9" s="78">
        <v>1</v>
      </c>
      <c r="W9" s="78">
        <v>2</v>
      </c>
      <c r="X9" s="78">
        <v>1</v>
      </c>
      <c r="Y9" s="74">
        <f t="shared" si="13"/>
        <v>33</v>
      </c>
      <c r="Z9" s="2">
        <v>5</v>
      </c>
      <c r="AA9" s="6">
        <f t="shared" si="14"/>
        <v>86.842105263157904</v>
      </c>
      <c r="AC9" s="69" t="s">
        <v>15</v>
      </c>
      <c r="AD9" s="11">
        <f>COUNTIF(Z6:Z25,"=4")</f>
        <v>3</v>
      </c>
      <c r="AE9" s="12">
        <f>AD9/$AC$1*100</f>
        <v>25</v>
      </c>
    </row>
    <row r="10" spans="1:50" ht="31.8" thickBot="1" x14ac:dyDescent="0.35">
      <c r="A10" s="1">
        <v>5</v>
      </c>
      <c r="B10" s="79" t="s">
        <v>69</v>
      </c>
      <c r="C10" s="2">
        <v>1</v>
      </c>
      <c r="D10" s="78" t="s">
        <v>60</v>
      </c>
      <c r="E10" s="78">
        <v>2</v>
      </c>
      <c r="F10" s="78">
        <v>2</v>
      </c>
      <c r="G10" s="78">
        <v>3</v>
      </c>
      <c r="H10" s="78">
        <v>1</v>
      </c>
      <c r="I10" s="78">
        <v>1</v>
      </c>
      <c r="J10" s="78">
        <v>2</v>
      </c>
      <c r="K10" s="78">
        <v>0</v>
      </c>
      <c r="L10" s="78">
        <v>0</v>
      </c>
      <c r="M10" s="78">
        <v>1</v>
      </c>
      <c r="N10" s="78">
        <v>0</v>
      </c>
      <c r="O10" s="78">
        <v>0</v>
      </c>
      <c r="P10" s="78">
        <v>0</v>
      </c>
      <c r="Q10" s="78">
        <v>0</v>
      </c>
      <c r="R10" s="78">
        <v>1</v>
      </c>
      <c r="S10" s="78">
        <v>0</v>
      </c>
      <c r="T10" s="78">
        <v>1</v>
      </c>
      <c r="U10" s="78">
        <v>0</v>
      </c>
      <c r="V10" s="78">
        <v>0</v>
      </c>
      <c r="W10" s="78">
        <v>0</v>
      </c>
      <c r="X10" s="78">
        <v>0</v>
      </c>
      <c r="Y10" s="74">
        <f t="shared" si="13"/>
        <v>14</v>
      </c>
      <c r="Z10" s="2">
        <v>3</v>
      </c>
      <c r="AA10" s="6">
        <f t="shared" si="14"/>
        <v>36.84210526315789</v>
      </c>
      <c r="AC10" s="70" t="s">
        <v>16</v>
      </c>
      <c r="AD10" s="9">
        <f>COUNTIF(Z6:Z25,"=5")</f>
        <v>1</v>
      </c>
      <c r="AE10" s="10">
        <f>AD10/$AC$1*100</f>
        <v>8.3333333333333321</v>
      </c>
    </row>
    <row r="11" spans="1:50" ht="16.2" thickBot="1" x14ac:dyDescent="0.35">
      <c r="A11" s="1">
        <v>6</v>
      </c>
      <c r="B11" s="79" t="s">
        <v>70</v>
      </c>
      <c r="C11" s="2">
        <v>1</v>
      </c>
      <c r="D11" s="78" t="s">
        <v>60</v>
      </c>
      <c r="E11" s="78">
        <v>3</v>
      </c>
      <c r="F11" s="78">
        <v>3</v>
      </c>
      <c r="G11" s="78">
        <v>2</v>
      </c>
      <c r="H11" s="78">
        <v>1</v>
      </c>
      <c r="I11" s="78">
        <v>3</v>
      </c>
      <c r="J11" s="78">
        <v>2</v>
      </c>
      <c r="K11" s="78">
        <v>1</v>
      </c>
      <c r="L11" s="78">
        <v>2</v>
      </c>
      <c r="M11" s="78">
        <v>0</v>
      </c>
      <c r="N11" s="78">
        <v>2</v>
      </c>
      <c r="O11" s="78">
        <v>0</v>
      </c>
      <c r="P11" s="78">
        <v>1</v>
      </c>
      <c r="Q11" s="78">
        <v>2</v>
      </c>
      <c r="R11" s="78">
        <v>0</v>
      </c>
      <c r="S11" s="78">
        <v>1</v>
      </c>
      <c r="T11" s="78">
        <v>0</v>
      </c>
      <c r="U11" s="78">
        <v>1</v>
      </c>
      <c r="V11" s="78">
        <v>1</v>
      </c>
      <c r="W11" s="78">
        <v>0</v>
      </c>
      <c r="X11" s="78">
        <v>0</v>
      </c>
      <c r="Y11" s="74">
        <f t="shared" si="13"/>
        <v>25</v>
      </c>
      <c r="Z11" s="2">
        <v>4</v>
      </c>
      <c r="AA11" s="6">
        <f>Y11/$AA$1*100</f>
        <v>65.789473684210535</v>
      </c>
    </row>
    <row r="12" spans="1:50" ht="16.2" thickBot="1" x14ac:dyDescent="0.35">
      <c r="A12" s="1">
        <v>7</v>
      </c>
      <c r="B12" s="79" t="s">
        <v>71</v>
      </c>
      <c r="C12" s="2">
        <v>2</v>
      </c>
      <c r="D12" s="78" t="s">
        <v>60</v>
      </c>
      <c r="E12" s="78">
        <v>1</v>
      </c>
      <c r="F12" s="78">
        <v>3</v>
      </c>
      <c r="G12" s="78">
        <v>2</v>
      </c>
      <c r="H12" s="78">
        <v>1</v>
      </c>
      <c r="I12" s="78">
        <v>2</v>
      </c>
      <c r="J12" s="78">
        <v>1</v>
      </c>
      <c r="K12" s="78">
        <v>1</v>
      </c>
      <c r="L12" s="78" t="s">
        <v>72</v>
      </c>
      <c r="M12" s="78" t="s">
        <v>72</v>
      </c>
      <c r="N12" s="78" t="s">
        <v>72</v>
      </c>
      <c r="O12" s="78">
        <v>1</v>
      </c>
      <c r="P12" s="78">
        <v>1</v>
      </c>
      <c r="Q12" s="78" t="s">
        <v>72</v>
      </c>
      <c r="R12" s="78">
        <v>1</v>
      </c>
      <c r="S12" s="78" t="s">
        <v>72</v>
      </c>
      <c r="T12" s="78">
        <v>1</v>
      </c>
      <c r="U12" s="78" t="s">
        <v>72</v>
      </c>
      <c r="V12" s="78" t="s">
        <v>72</v>
      </c>
      <c r="W12" s="78" t="s">
        <v>72</v>
      </c>
      <c r="X12" s="78" t="s">
        <v>72</v>
      </c>
      <c r="Y12" s="74">
        <f t="shared" si="13"/>
        <v>15</v>
      </c>
      <c r="Z12" s="2">
        <v>3</v>
      </c>
      <c r="AA12" s="6">
        <f t="shared" si="14"/>
        <v>39.473684210526315</v>
      </c>
      <c r="AC12" s="93" t="s">
        <v>54</v>
      </c>
      <c r="AD12" s="93"/>
      <c r="AE12" s="66">
        <f>COUNTIF(AA6:AA25,100)</f>
        <v>0</v>
      </c>
    </row>
    <row r="13" spans="1:50" ht="16.2" thickBot="1" x14ac:dyDescent="0.35">
      <c r="A13" s="1">
        <v>8</v>
      </c>
      <c r="B13" s="79" t="s">
        <v>73</v>
      </c>
      <c r="C13" s="2">
        <v>2</v>
      </c>
      <c r="D13" s="78" t="s">
        <v>60</v>
      </c>
      <c r="E13" s="78">
        <v>1</v>
      </c>
      <c r="F13" s="78">
        <v>0</v>
      </c>
      <c r="G13" s="78">
        <v>0</v>
      </c>
      <c r="H13" s="78">
        <v>1</v>
      </c>
      <c r="I13" s="78">
        <v>0</v>
      </c>
      <c r="J13" s="78">
        <v>0</v>
      </c>
      <c r="K13" s="78">
        <v>1</v>
      </c>
      <c r="L13" s="78">
        <v>1</v>
      </c>
      <c r="M13" s="78">
        <v>0</v>
      </c>
      <c r="N13" s="78">
        <v>0</v>
      </c>
      <c r="O13" s="78">
        <v>1</v>
      </c>
      <c r="P13" s="78">
        <v>1</v>
      </c>
      <c r="Q13" s="78">
        <v>1</v>
      </c>
      <c r="R13" s="78">
        <v>1</v>
      </c>
      <c r="S13" s="78">
        <v>2</v>
      </c>
      <c r="T13" s="78">
        <v>1</v>
      </c>
      <c r="U13" s="78">
        <v>1</v>
      </c>
      <c r="V13" s="78">
        <v>1</v>
      </c>
      <c r="W13" s="78">
        <v>1</v>
      </c>
      <c r="X13" s="78">
        <v>1</v>
      </c>
      <c r="Y13" s="74">
        <f t="shared" si="13"/>
        <v>15</v>
      </c>
      <c r="Z13" s="2">
        <v>3</v>
      </c>
      <c r="AA13" s="6">
        <f t="shared" si="14"/>
        <v>39.473684210526315</v>
      </c>
      <c r="AC13" s="94" t="s">
        <v>17</v>
      </c>
      <c r="AD13" s="95"/>
      <c r="AE13" s="7">
        <f>SUM(AD8:AD10)/$AC$1*100</f>
        <v>91.666666666666657</v>
      </c>
    </row>
    <row r="14" spans="1:50" ht="16.2" thickBot="1" x14ac:dyDescent="0.35">
      <c r="A14" s="1">
        <v>9</v>
      </c>
      <c r="B14" s="79" t="s">
        <v>79</v>
      </c>
      <c r="C14" s="2">
        <v>1</v>
      </c>
      <c r="D14" s="78" t="s">
        <v>60</v>
      </c>
      <c r="E14" s="78">
        <v>0</v>
      </c>
      <c r="F14" s="78">
        <v>3</v>
      </c>
      <c r="G14" s="78">
        <v>0</v>
      </c>
      <c r="H14" s="78">
        <v>1</v>
      </c>
      <c r="I14" s="78">
        <v>2</v>
      </c>
      <c r="J14" s="78">
        <v>0</v>
      </c>
      <c r="K14" s="78">
        <v>1</v>
      </c>
      <c r="L14" s="78">
        <v>0</v>
      </c>
      <c r="M14" s="78">
        <v>0</v>
      </c>
      <c r="N14" s="78">
        <v>0</v>
      </c>
      <c r="O14" s="78">
        <v>1</v>
      </c>
      <c r="P14" s="78">
        <v>1</v>
      </c>
      <c r="Q14" s="78">
        <v>2</v>
      </c>
      <c r="R14" s="78">
        <v>1</v>
      </c>
      <c r="S14" s="78">
        <v>0</v>
      </c>
      <c r="T14" s="78">
        <v>0</v>
      </c>
      <c r="U14" s="78">
        <v>1</v>
      </c>
      <c r="V14" s="78">
        <v>1</v>
      </c>
      <c r="W14" s="78">
        <v>0</v>
      </c>
      <c r="X14" s="78">
        <v>0</v>
      </c>
      <c r="Y14" s="74">
        <f t="shared" si="13"/>
        <v>14</v>
      </c>
      <c r="Z14" s="2">
        <v>3</v>
      </c>
      <c r="AA14" s="6">
        <f t="shared" si="14"/>
        <v>36.84210526315789</v>
      </c>
      <c r="AC14" s="94" t="s">
        <v>33</v>
      </c>
      <c r="AD14" s="95"/>
      <c r="AE14" s="7">
        <f>SUM(AD9:AD10)/$AC$1*100</f>
        <v>33.333333333333329</v>
      </c>
    </row>
    <row r="15" spans="1:50" ht="16.2" thickBot="1" x14ac:dyDescent="0.35">
      <c r="A15" s="1">
        <v>10</v>
      </c>
      <c r="B15" s="79" t="s">
        <v>84</v>
      </c>
      <c r="C15" s="2">
        <v>2</v>
      </c>
      <c r="D15" s="78" t="s">
        <v>60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2</v>
      </c>
      <c r="R15" s="78">
        <v>1</v>
      </c>
      <c r="S15" s="78">
        <v>2</v>
      </c>
      <c r="T15" s="78">
        <v>1</v>
      </c>
      <c r="U15" s="78">
        <v>1</v>
      </c>
      <c r="V15" s="78">
        <v>1</v>
      </c>
      <c r="W15" s="78">
        <v>0</v>
      </c>
      <c r="X15" s="78">
        <v>0</v>
      </c>
      <c r="Y15" s="74">
        <f t="shared" si="13"/>
        <v>8</v>
      </c>
      <c r="Z15" s="2">
        <v>2</v>
      </c>
      <c r="AA15" s="6">
        <f t="shared" si="14"/>
        <v>21.052631578947366</v>
      </c>
      <c r="AC15" s="94" t="s">
        <v>30</v>
      </c>
      <c r="AD15" s="95"/>
      <c r="AE15" s="7">
        <f>AVERAGE(Y6:Y25)</f>
        <v>18.416666666666668</v>
      </c>
    </row>
    <row r="16" spans="1:50" ht="16.2" thickBot="1" x14ac:dyDescent="0.35">
      <c r="A16" s="1">
        <v>11</v>
      </c>
      <c r="B16" s="79" t="s">
        <v>86</v>
      </c>
      <c r="C16" s="2">
        <v>2</v>
      </c>
      <c r="D16" s="78" t="s">
        <v>60</v>
      </c>
      <c r="E16" s="78">
        <v>1</v>
      </c>
      <c r="F16" s="78">
        <v>3</v>
      </c>
      <c r="G16" s="78">
        <v>1</v>
      </c>
      <c r="H16" s="78">
        <v>1</v>
      </c>
      <c r="I16" s="78">
        <v>2</v>
      </c>
      <c r="J16" s="78">
        <v>2</v>
      </c>
      <c r="K16" s="78">
        <v>0</v>
      </c>
      <c r="L16" s="78">
        <v>2</v>
      </c>
      <c r="M16" s="78">
        <v>2</v>
      </c>
      <c r="N16" s="78">
        <v>1</v>
      </c>
      <c r="O16" s="78">
        <v>1</v>
      </c>
      <c r="P16" s="78">
        <v>1</v>
      </c>
      <c r="Q16" s="78">
        <v>1</v>
      </c>
      <c r="R16" s="78">
        <v>1</v>
      </c>
      <c r="S16" s="78">
        <v>1</v>
      </c>
      <c r="T16" s="78">
        <v>1</v>
      </c>
      <c r="U16" s="78">
        <v>0</v>
      </c>
      <c r="V16" s="78">
        <v>1</v>
      </c>
      <c r="W16" s="78">
        <v>2</v>
      </c>
      <c r="X16" s="78">
        <v>0</v>
      </c>
      <c r="Y16" s="74">
        <f t="shared" si="13"/>
        <v>24</v>
      </c>
      <c r="Z16" s="2">
        <v>4</v>
      </c>
      <c r="AA16" s="6">
        <f t="shared" si="14"/>
        <v>63.157894736842103</v>
      </c>
      <c r="AC16" s="94" t="s">
        <v>18</v>
      </c>
      <c r="AD16" s="95"/>
      <c r="AE16" s="7">
        <f>AVERAGE(Z6:Z25)</f>
        <v>3.3333333333333335</v>
      </c>
    </row>
    <row r="17" spans="1:32" ht="15.6" x14ac:dyDescent="0.3">
      <c r="A17" s="1">
        <v>12</v>
      </c>
      <c r="B17" s="80" t="s">
        <v>89</v>
      </c>
      <c r="C17" s="2">
        <v>2</v>
      </c>
      <c r="D17" s="78" t="s">
        <v>60</v>
      </c>
      <c r="E17" s="78">
        <v>2</v>
      </c>
      <c r="F17" s="78">
        <v>2</v>
      </c>
      <c r="G17" s="78">
        <v>0</v>
      </c>
      <c r="H17" s="78">
        <v>0</v>
      </c>
      <c r="I17" s="78">
        <v>0</v>
      </c>
      <c r="J17" s="78">
        <v>2</v>
      </c>
      <c r="K17" s="78">
        <v>1</v>
      </c>
      <c r="L17" s="78">
        <v>2</v>
      </c>
      <c r="M17" s="78">
        <v>3</v>
      </c>
      <c r="N17" s="78">
        <v>0</v>
      </c>
      <c r="O17" s="78">
        <v>1</v>
      </c>
      <c r="P17" s="78">
        <v>1</v>
      </c>
      <c r="Q17" s="78" t="s">
        <v>72</v>
      </c>
      <c r="R17" s="78" t="s">
        <v>72</v>
      </c>
      <c r="S17" s="78" t="s">
        <v>72</v>
      </c>
      <c r="T17" s="78" t="s">
        <v>72</v>
      </c>
      <c r="U17" s="78" t="s">
        <v>72</v>
      </c>
      <c r="V17" s="78" t="s">
        <v>72</v>
      </c>
      <c r="W17" s="78" t="s">
        <v>72</v>
      </c>
      <c r="X17" s="78" t="s">
        <v>72</v>
      </c>
      <c r="Y17" s="74">
        <f t="shared" si="13"/>
        <v>14</v>
      </c>
      <c r="Z17" s="2">
        <v>3</v>
      </c>
      <c r="AA17" s="6">
        <f t="shared" si="14"/>
        <v>36.84210526315789</v>
      </c>
      <c r="AC17" s="94" t="s">
        <v>55</v>
      </c>
      <c r="AD17" s="95"/>
      <c r="AE17" s="7">
        <f>AVERAGE(AA6:AA25)</f>
        <v>29.078947368421051</v>
      </c>
    </row>
    <row r="18" spans="1:32" x14ac:dyDescent="0.3">
      <c r="A18" s="1">
        <v>13</v>
      </c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9"/>
      <c r="Z18" s="2"/>
      <c r="AA18" s="6">
        <f t="shared" si="14"/>
        <v>0</v>
      </c>
    </row>
    <row r="19" spans="1:32" x14ac:dyDescent="0.3">
      <c r="A19" s="1">
        <v>14</v>
      </c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9"/>
      <c r="Z19" s="2"/>
      <c r="AA19" s="6">
        <f t="shared" si="14"/>
        <v>0</v>
      </c>
      <c r="AC19" s="90" t="s">
        <v>53</v>
      </c>
      <c r="AD19" s="91"/>
      <c r="AE19" s="65" t="s">
        <v>52</v>
      </c>
      <c r="AF19" s="65" t="s">
        <v>51</v>
      </c>
    </row>
    <row r="20" spans="1:32" x14ac:dyDescent="0.3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9"/>
      <c r="Z20" s="2"/>
      <c r="AA20" s="6">
        <f t="shared" si="14"/>
        <v>0</v>
      </c>
      <c r="AC20" s="98" t="s">
        <v>46</v>
      </c>
      <c r="AD20" s="100"/>
      <c r="AE20" s="71">
        <f>COUNTIF(AA6:AA25,"&gt;=85")</f>
        <v>1</v>
      </c>
      <c r="AF20" s="71">
        <f>AE20/AC1*100</f>
        <v>8.3333333333333321</v>
      </c>
    </row>
    <row r="21" spans="1:32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9"/>
      <c r="Z21" s="2"/>
      <c r="AA21" s="6">
        <f t="shared" si="14"/>
        <v>0</v>
      </c>
      <c r="AC21" s="98" t="s">
        <v>47</v>
      </c>
      <c r="AD21" s="99"/>
      <c r="AE21" s="71">
        <f>COUNTIF(AA6:AA25,"&gt;=75")-AE20</f>
        <v>0</v>
      </c>
      <c r="AF21" s="71">
        <f>AE21/AC1*100</f>
        <v>0</v>
      </c>
    </row>
    <row r="22" spans="1:32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9"/>
      <c r="Z22" s="2"/>
      <c r="AA22" s="6">
        <f t="shared" si="14"/>
        <v>0</v>
      </c>
      <c r="AC22" s="98" t="s">
        <v>48</v>
      </c>
      <c r="AD22" s="100"/>
      <c r="AE22" s="71">
        <f>COUNTIF(AA6:AA25,"&gt;=65")-AE21-AE20</f>
        <v>1</v>
      </c>
      <c r="AF22" s="71">
        <f>AE22/AC1*100</f>
        <v>8.3333333333333321</v>
      </c>
    </row>
    <row r="23" spans="1:32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9"/>
      <c r="Z23" s="2"/>
      <c r="AA23" s="6">
        <f t="shared" si="14"/>
        <v>0</v>
      </c>
      <c r="AC23" s="98" t="s">
        <v>49</v>
      </c>
      <c r="AD23" s="100"/>
      <c r="AE23" s="71">
        <f>COUNTIF(AA6:AA25,"&gt;=50")-AE22-AE21-AE20</f>
        <v>3</v>
      </c>
      <c r="AF23" s="71">
        <f>AE23/AC1*100</f>
        <v>25</v>
      </c>
    </row>
    <row r="24" spans="1:32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9"/>
      <c r="Z24" s="2"/>
      <c r="AA24" s="6">
        <f t="shared" si="14"/>
        <v>0</v>
      </c>
      <c r="AC24" s="98" t="s">
        <v>50</v>
      </c>
      <c r="AD24" s="100"/>
      <c r="AE24" s="71">
        <f>COUNTIF(AA6:AA17,"&lt;50")</f>
        <v>7</v>
      </c>
      <c r="AF24" s="71">
        <f>AE24/AC1*100</f>
        <v>58.333333333333336</v>
      </c>
    </row>
    <row r="25" spans="1:32" x14ac:dyDescent="0.3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9"/>
      <c r="Z25" s="2"/>
      <c r="AA25" s="6">
        <f t="shared" si="14"/>
        <v>0</v>
      </c>
    </row>
    <row r="26" spans="1:32" x14ac:dyDescent="0.3">
      <c r="A26" s="1"/>
      <c r="B26" s="1"/>
      <c r="C26" s="2"/>
      <c r="D26" s="2"/>
      <c r="E26" s="7">
        <f t="shared" ref="E26:X26" si="15">AVERAGE(E6:E25)/E1*100</f>
        <v>45.833333333333329</v>
      </c>
      <c r="F26" s="7">
        <f t="shared" si="15"/>
        <v>72.222222222222214</v>
      </c>
      <c r="G26" s="7">
        <f t="shared" si="15"/>
        <v>44.444444444444443</v>
      </c>
      <c r="H26" s="7">
        <f t="shared" si="15"/>
        <v>75</v>
      </c>
      <c r="I26" s="7">
        <f t="shared" si="15"/>
        <v>52.777777777777779</v>
      </c>
      <c r="J26" s="7">
        <f t="shared" si="15"/>
        <v>41.666666666666671</v>
      </c>
      <c r="K26" s="7">
        <f t="shared" si="15"/>
        <v>66.666666666666657</v>
      </c>
      <c r="L26" s="7">
        <f t="shared" si="15"/>
        <v>50</v>
      </c>
      <c r="M26" s="7">
        <f t="shared" si="15"/>
        <v>39.393939393939398</v>
      </c>
      <c r="N26" s="7">
        <f t="shared" si="15"/>
        <v>13.636363636363635</v>
      </c>
      <c r="O26" s="7">
        <f t="shared" si="15"/>
        <v>58.333333333333336</v>
      </c>
      <c r="P26" s="7">
        <f t="shared" si="15"/>
        <v>66.666666666666657</v>
      </c>
      <c r="Q26" s="7">
        <f t="shared" si="15"/>
        <v>50</v>
      </c>
      <c r="R26" s="7">
        <f t="shared" si="15"/>
        <v>81.818181818181827</v>
      </c>
      <c r="S26" s="7">
        <f t="shared" si="15"/>
        <v>60</v>
      </c>
      <c r="T26" s="7">
        <f t="shared" si="15"/>
        <v>63.636363636363633</v>
      </c>
      <c r="U26" s="7">
        <f t="shared" si="15"/>
        <v>50</v>
      </c>
      <c r="V26" s="7">
        <f t="shared" si="15"/>
        <v>90</v>
      </c>
      <c r="W26" s="7">
        <f t="shared" si="15"/>
        <v>45</v>
      </c>
      <c r="X26" s="7">
        <f t="shared" si="15"/>
        <v>30</v>
      </c>
      <c r="Y26" s="36">
        <f>AVERAGE(Y6:Y25)</f>
        <v>18.416666666666668</v>
      </c>
      <c r="Z26" s="36">
        <f>AVERAGE(Z6:Z25)</f>
        <v>3.3333333333333335</v>
      </c>
      <c r="AA26" s="36">
        <f>AVERAGE(AA6:AA25)</f>
        <v>29.078947368421051</v>
      </c>
      <c r="AC26" s="28"/>
      <c r="AD26" s="28"/>
      <c r="AE26" s="28"/>
    </row>
    <row r="27" spans="1:32" s="28" customFormat="1" x14ac:dyDescent="0.3">
      <c r="C27" s="37"/>
      <c r="D27" s="37"/>
      <c r="Y27" s="38"/>
      <c r="Z27" s="37"/>
      <c r="AC27"/>
      <c r="AD27"/>
      <c r="AE27"/>
    </row>
    <row r="28" spans="1:32" ht="322.5" customHeight="1" x14ac:dyDescent="0.3">
      <c r="E28" s="72" t="str">
        <f>'2'!B3</f>
        <v>1К1.Умение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v>
      </c>
      <c r="F28" s="72" t="str">
        <f>'2'!B4</f>
        <v>1К2. 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v>
      </c>
      <c r="G28" s="72" t="str">
        <f>'2'!B5</f>
        <v>2. 2. Умение распознавать однородные члены предложения. Выделять предложения с однородными членами</v>
      </c>
      <c r="H28" s="72" t="str">
        <f>'2'!B6</f>
        <v>3.1. Умение распознавать главные члены предложения. Находить главные и второстепенные (без деления на виды) члены предложения</v>
      </c>
      <c r="I28" s="72" t="str">
        <f>'2'!B7</f>
        <v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v>
      </c>
      <c r="J28" s="72" t="str">
        <f>'2'!B8</f>
        <v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v>
      </c>
      <c r="K28" s="72" t="str">
        <f>'2'!B9</f>
        <v>5.  Умение классифицировать согласные звуки. Характеризовать звуки русского языка: согласные звонкие/глухие</v>
      </c>
      <c r="L28" s="72" t="str">
        <f>'2'!B10</f>
        <v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v>
      </c>
      <c r="M28" s="72" t="str">
        <f>'2'!B11</f>
        <v>7. 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v>
      </c>
      <c r="N28" s="72" t="str">
        <f>'2'!B12</f>
        <v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v>
      </c>
      <c r="O28" s="72" t="str">
        <f>'2'!B13</f>
        <v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v>
      </c>
      <c r="P28" s="72" t="str">
        <f>'2'!B14</f>
        <v>10. Умение подбирать к слову близкие по значению слова. Подбирать синонимы для устранения повторов в тексте</v>
      </c>
      <c r="Q28" s="72" t="str">
        <f>'2'!B15</f>
        <v>11. Умение классифицировать слова по составу. Находить в словах с однозначно выделяемыми морфемами окончание, корень, приставку, суффикс</v>
      </c>
      <c r="R28" s="72" t="str">
        <f>'2'!B16</f>
        <v>12.1. 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v>
      </c>
      <c r="S28" s="72" t="str">
        <f>'2'!B17</f>
        <v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v>
      </c>
      <c r="T28" s="72" t="str">
        <f>'2'!B18</f>
        <v>13.1.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v>
      </c>
      <c r="U28" s="72" t="str">
        <f>'2'!B19</f>
        <v>13.2.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v>
      </c>
      <c r="V28" s="72" t="str">
        <f>'2'!B20</f>
        <v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v>
      </c>
      <c r="W28" s="72" t="str">
        <f>'2'!B21</f>
        <v>15.1. 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v>
      </c>
      <c r="X28" s="72" t="str">
        <f>'2'!B22</f>
        <v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v>
      </c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40" spans="3:4" x14ac:dyDescent="0.3">
      <c r="C40"/>
      <c r="D40"/>
    </row>
    <row r="41" spans="3:4" x14ac:dyDescent="0.3">
      <c r="C41"/>
      <c r="D41"/>
    </row>
    <row r="43" spans="3:4" x14ac:dyDescent="0.3">
      <c r="C43"/>
      <c r="D43"/>
    </row>
    <row r="44" spans="3:4" x14ac:dyDescent="0.3">
      <c r="C44"/>
      <c r="D44"/>
    </row>
    <row r="45" spans="3:4" x14ac:dyDescent="0.3">
      <c r="C45"/>
      <c r="D45"/>
    </row>
  </sheetData>
  <mergeCells count="25">
    <mergeCell ref="AC19:AD19"/>
    <mergeCell ref="AC20:AD20"/>
    <mergeCell ref="AC22:AD22"/>
    <mergeCell ref="AC23:AD23"/>
    <mergeCell ref="AC24:AD24"/>
    <mergeCell ref="AC21:AD21"/>
    <mergeCell ref="AC12:AD12"/>
    <mergeCell ref="AW1:AX1"/>
    <mergeCell ref="AW2:AX2"/>
    <mergeCell ref="AW3:AX3"/>
    <mergeCell ref="AW4:AX4"/>
    <mergeCell ref="AW5:AX5"/>
    <mergeCell ref="AC13:AD13"/>
    <mergeCell ref="AC14:AD14"/>
    <mergeCell ref="AC15:AD15"/>
    <mergeCell ref="AC16:AD16"/>
    <mergeCell ref="AC17:AD17"/>
    <mergeCell ref="Z3:Z5"/>
    <mergeCell ref="AA3:AA5"/>
    <mergeCell ref="A3:A5"/>
    <mergeCell ref="B3:B5"/>
    <mergeCell ref="C3:C5"/>
    <mergeCell ref="D3:D5"/>
    <mergeCell ref="E3:X3"/>
    <mergeCell ref="Y3:Y5"/>
  </mergeCells>
  <conditionalFormatting sqref="Z6:Z25">
    <cfRule type="cellIs" dxfId="11" priority="7" operator="equal">
      <formula>3</formula>
    </cfRule>
    <cfRule type="cellIs" dxfId="10" priority="8" operator="equal">
      <formula>4</formula>
    </cfRule>
    <cfRule type="cellIs" dxfId="9" priority="9" operator="equal">
      <formula>2</formula>
    </cfRule>
    <cfRule type="cellIs" dxfId="8" priority="10" operator="equal">
      <formula>5</formula>
    </cfRule>
  </conditionalFormatting>
  <conditionalFormatting sqref="E26:X26">
    <cfRule type="cellIs" dxfId="7" priority="5" operator="lessThan">
      <formula>50</formula>
    </cfRule>
    <cfRule type="cellIs" dxfId="6" priority="6" operator="lessThan">
      <formula>50</formula>
    </cfRule>
  </conditionalFormatting>
  <pageMargins left="0.7" right="0.7" top="0.75" bottom="0.75" header="0.3" footer="0.3"/>
  <pageSetup paperSize="9" fitToWidth="0" orientation="landscape" verticalDpi="0" r:id="rId1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view="pageBreakPreview" zoomScale="52" zoomScaleNormal="70" zoomScaleSheetLayoutView="52" workbookViewId="0">
      <selection activeCell="AC36" sqref="AB35:AC36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4" width="6.6640625" customWidth="1"/>
    <col min="25" max="25" width="7.5546875" style="30" customWidth="1"/>
    <col min="26" max="26" width="8.6640625" style="3" bestFit="1" customWidth="1"/>
    <col min="29" max="48" width="7.33203125" customWidth="1"/>
  </cols>
  <sheetData>
    <row r="1" spans="1:50" x14ac:dyDescent="0.3">
      <c r="D1" s="31" t="s">
        <v>37</v>
      </c>
      <c r="E1" s="4">
        <f>'1'!E1</f>
        <v>4</v>
      </c>
      <c r="F1" s="4">
        <f>'1'!F1</f>
        <v>3</v>
      </c>
      <c r="G1" s="4">
        <f>'1'!G1</f>
        <v>3</v>
      </c>
      <c r="H1" s="4">
        <f>'1'!H1</f>
        <v>1</v>
      </c>
      <c r="I1" s="4">
        <f>'1'!I1</f>
        <v>3</v>
      </c>
      <c r="J1" s="4">
        <f>'1'!J1</f>
        <v>2</v>
      </c>
      <c r="K1" s="4">
        <f>'1'!K1</f>
        <v>1</v>
      </c>
      <c r="L1" s="4">
        <f>'1'!L1</f>
        <v>2</v>
      </c>
      <c r="M1" s="4">
        <f>'1'!M1</f>
        <v>3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2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2</v>
      </c>
      <c r="V1" s="4">
        <f>'1'!V1</f>
        <v>1</v>
      </c>
      <c r="W1" s="4">
        <f>'1'!W1</f>
        <v>2</v>
      </c>
      <c r="X1" s="4">
        <f>'1'!X1</f>
        <v>1</v>
      </c>
      <c r="AA1" s="5">
        <f>SUM(E1:X1)</f>
        <v>38</v>
      </c>
      <c r="AC1" s="73">
        <v>17</v>
      </c>
      <c r="AW1" s="98" t="s">
        <v>10</v>
      </c>
      <c r="AX1" s="99"/>
    </row>
    <row r="2" spans="1:50" x14ac:dyDescent="0.3">
      <c r="AC2" s="2">
        <f t="shared" ref="AC2:AV2" si="0">COUNTIF(E6:E25,E1)</f>
        <v>1</v>
      </c>
      <c r="AD2" s="2">
        <f t="shared" si="0"/>
        <v>8</v>
      </c>
      <c r="AE2" s="2">
        <f t="shared" si="0"/>
        <v>7</v>
      </c>
      <c r="AF2" s="2">
        <f t="shared" si="0"/>
        <v>15</v>
      </c>
      <c r="AG2" s="2">
        <f t="shared" si="0"/>
        <v>9</v>
      </c>
      <c r="AH2" s="2">
        <f t="shared" si="0"/>
        <v>12</v>
      </c>
      <c r="AI2" s="2">
        <f t="shared" si="0"/>
        <v>17</v>
      </c>
      <c r="AJ2" s="2">
        <f t="shared" si="0"/>
        <v>10</v>
      </c>
      <c r="AK2" s="2">
        <f t="shared" si="0"/>
        <v>5</v>
      </c>
      <c r="AL2" s="2">
        <f t="shared" si="0"/>
        <v>11</v>
      </c>
      <c r="AM2" s="2">
        <f t="shared" si="0"/>
        <v>12</v>
      </c>
      <c r="AN2" s="2">
        <f t="shared" si="0"/>
        <v>12</v>
      </c>
      <c r="AO2" s="2">
        <f t="shared" si="0"/>
        <v>8</v>
      </c>
      <c r="AP2" s="2">
        <f t="shared" si="0"/>
        <v>9</v>
      </c>
      <c r="AQ2" s="2">
        <f t="shared" si="0"/>
        <v>5</v>
      </c>
      <c r="AR2" s="2">
        <f t="shared" si="0"/>
        <v>7</v>
      </c>
      <c r="AS2" s="2">
        <f t="shared" si="0"/>
        <v>2</v>
      </c>
      <c r="AT2" s="2">
        <f t="shared" si="0"/>
        <v>12</v>
      </c>
      <c r="AU2" s="2">
        <f t="shared" si="0"/>
        <v>5</v>
      </c>
      <c r="AV2" s="2">
        <f t="shared" si="0"/>
        <v>2</v>
      </c>
      <c r="AW2" s="98" t="s">
        <v>11</v>
      </c>
      <c r="AX2" s="99"/>
    </row>
    <row r="3" spans="1:50" x14ac:dyDescent="0.3">
      <c r="A3" s="81" t="s">
        <v>0</v>
      </c>
      <c r="B3" s="81" t="s">
        <v>1</v>
      </c>
      <c r="C3" s="81" t="s">
        <v>3</v>
      </c>
      <c r="D3" s="81" t="s">
        <v>38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 t="s">
        <v>4</v>
      </c>
      <c r="Z3" s="86" t="s">
        <v>5</v>
      </c>
      <c r="AA3" s="81" t="s">
        <v>7</v>
      </c>
      <c r="AC3" s="2">
        <f t="shared" ref="AC3:AV3" si="1">$AC$1-AC2-AC5-AC4</f>
        <v>14</v>
      </c>
      <c r="AD3" s="2">
        <f t="shared" si="1"/>
        <v>9</v>
      </c>
      <c r="AE3" s="2">
        <f t="shared" si="1"/>
        <v>8</v>
      </c>
      <c r="AF3" s="2">
        <f t="shared" si="1"/>
        <v>1</v>
      </c>
      <c r="AG3" s="2">
        <f t="shared" si="1"/>
        <v>7</v>
      </c>
      <c r="AH3" s="2">
        <f t="shared" si="1"/>
        <v>5</v>
      </c>
      <c r="AI3" s="2">
        <f t="shared" si="1"/>
        <v>0</v>
      </c>
      <c r="AJ3" s="2">
        <f t="shared" si="1"/>
        <v>7</v>
      </c>
      <c r="AK3" s="2">
        <f t="shared" si="1"/>
        <v>12</v>
      </c>
      <c r="AL3" s="2">
        <f t="shared" si="1"/>
        <v>5</v>
      </c>
      <c r="AM3" s="2">
        <f t="shared" si="1"/>
        <v>0</v>
      </c>
      <c r="AN3" s="2">
        <f t="shared" si="1"/>
        <v>1</v>
      </c>
      <c r="AO3" s="2">
        <f t="shared" si="1"/>
        <v>7</v>
      </c>
      <c r="AP3" s="2">
        <f t="shared" si="1"/>
        <v>1</v>
      </c>
      <c r="AQ3" s="2">
        <f t="shared" si="1"/>
        <v>7</v>
      </c>
      <c r="AR3" s="2">
        <f t="shared" si="1"/>
        <v>3</v>
      </c>
      <c r="AS3" s="2">
        <f t="shared" si="1"/>
        <v>9</v>
      </c>
      <c r="AT3" s="2">
        <f t="shared" si="1"/>
        <v>3</v>
      </c>
      <c r="AU3" s="2">
        <f t="shared" si="1"/>
        <v>5</v>
      </c>
      <c r="AV3" s="2">
        <f t="shared" si="1"/>
        <v>3</v>
      </c>
      <c r="AW3" s="98" t="s">
        <v>12</v>
      </c>
      <c r="AX3" s="99"/>
    </row>
    <row r="4" spans="1:50" x14ac:dyDescent="0.3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7"/>
      <c r="Z4" s="87"/>
      <c r="AA4" s="82"/>
      <c r="AC4" s="2">
        <f t="shared" ref="AC4:AV4" si="2">COUNTIF(E6:E25,"=N  ")</f>
        <v>0</v>
      </c>
      <c r="AD4" s="2">
        <f t="shared" si="2"/>
        <v>0</v>
      </c>
      <c r="AE4" s="2">
        <f t="shared" si="2"/>
        <v>0</v>
      </c>
      <c r="AF4" s="2">
        <f t="shared" si="2"/>
        <v>0</v>
      </c>
      <c r="AG4" s="2">
        <f t="shared" si="2"/>
        <v>0</v>
      </c>
      <c r="AH4" s="2">
        <f t="shared" si="2"/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 t="shared" si="2"/>
        <v>0</v>
      </c>
      <c r="AO4" s="2">
        <f t="shared" si="2"/>
        <v>0</v>
      </c>
      <c r="AP4" s="2">
        <f t="shared" si="2"/>
        <v>0</v>
      </c>
      <c r="AQ4" s="2">
        <f t="shared" si="2"/>
        <v>0</v>
      </c>
      <c r="AR4" s="2">
        <f t="shared" si="2"/>
        <v>0</v>
      </c>
      <c r="AS4" s="2">
        <f t="shared" si="2"/>
        <v>0</v>
      </c>
      <c r="AT4" s="2">
        <f t="shared" si="2"/>
        <v>0</v>
      </c>
      <c r="AU4" s="2">
        <f t="shared" si="2"/>
        <v>0</v>
      </c>
      <c r="AV4" s="2">
        <f t="shared" si="2"/>
        <v>0</v>
      </c>
      <c r="AW4" s="98" t="s">
        <v>9</v>
      </c>
      <c r="AX4" s="99"/>
    </row>
    <row r="5" spans="1:50" ht="15" thickBot="1" x14ac:dyDescent="0.35">
      <c r="A5" s="83"/>
      <c r="B5" s="83"/>
      <c r="C5" s="83"/>
      <c r="D5" s="83"/>
      <c r="E5" s="75" t="s">
        <v>57</v>
      </c>
      <c r="F5" s="76" t="s">
        <v>58</v>
      </c>
      <c r="G5" s="76">
        <v>2</v>
      </c>
      <c r="H5" s="76">
        <v>3.1</v>
      </c>
      <c r="I5" s="76">
        <v>3.2</v>
      </c>
      <c r="J5" s="76">
        <v>4</v>
      </c>
      <c r="K5" s="76">
        <v>5</v>
      </c>
      <c r="L5" s="76">
        <v>6</v>
      </c>
      <c r="M5" s="76">
        <v>7</v>
      </c>
      <c r="N5" s="76">
        <v>8</v>
      </c>
      <c r="O5" s="76">
        <v>9</v>
      </c>
      <c r="P5" s="76">
        <v>10</v>
      </c>
      <c r="Q5" s="76">
        <v>11</v>
      </c>
      <c r="R5" s="76">
        <v>12.1</v>
      </c>
      <c r="S5" s="76">
        <v>12.2</v>
      </c>
      <c r="T5" s="76">
        <v>13.1</v>
      </c>
      <c r="U5" s="76">
        <v>13.2</v>
      </c>
      <c r="V5" s="76">
        <v>14</v>
      </c>
      <c r="W5" s="76">
        <v>15.1</v>
      </c>
      <c r="X5" s="76">
        <v>15.2</v>
      </c>
      <c r="Y5" s="88"/>
      <c r="Z5" s="88"/>
      <c r="AA5" s="83"/>
      <c r="AC5" s="2">
        <f t="shared" ref="AC5:AV5" si="3">COUNTIF(E6:E25,"=0")</f>
        <v>2</v>
      </c>
      <c r="AD5" s="2">
        <f t="shared" si="3"/>
        <v>0</v>
      </c>
      <c r="AE5" s="2">
        <f t="shared" si="3"/>
        <v>2</v>
      </c>
      <c r="AF5" s="2">
        <f t="shared" si="3"/>
        <v>1</v>
      </c>
      <c r="AG5" s="2">
        <f t="shared" si="3"/>
        <v>1</v>
      </c>
      <c r="AH5" s="2">
        <f t="shared" si="3"/>
        <v>0</v>
      </c>
      <c r="AI5" s="2">
        <f t="shared" si="3"/>
        <v>0</v>
      </c>
      <c r="AJ5" s="2">
        <f t="shared" si="3"/>
        <v>0</v>
      </c>
      <c r="AK5" s="2">
        <f t="shared" si="3"/>
        <v>0</v>
      </c>
      <c r="AL5" s="2">
        <f t="shared" si="3"/>
        <v>1</v>
      </c>
      <c r="AM5" s="2">
        <f t="shared" si="3"/>
        <v>5</v>
      </c>
      <c r="AN5" s="2">
        <f t="shared" si="3"/>
        <v>4</v>
      </c>
      <c r="AO5" s="2">
        <f t="shared" si="3"/>
        <v>2</v>
      </c>
      <c r="AP5" s="2">
        <f t="shared" si="3"/>
        <v>7</v>
      </c>
      <c r="AQ5" s="2">
        <f t="shared" si="3"/>
        <v>5</v>
      </c>
      <c r="AR5" s="2">
        <f t="shared" si="3"/>
        <v>7</v>
      </c>
      <c r="AS5" s="2">
        <f t="shared" si="3"/>
        <v>6</v>
      </c>
      <c r="AT5" s="2">
        <f t="shared" si="3"/>
        <v>2</v>
      </c>
      <c r="AU5" s="2">
        <f t="shared" si="3"/>
        <v>7</v>
      </c>
      <c r="AV5" s="2">
        <f t="shared" si="3"/>
        <v>12</v>
      </c>
      <c r="AW5" s="98" t="s">
        <v>8</v>
      </c>
      <c r="AX5" s="99"/>
    </row>
    <row r="6" spans="1:50" ht="16.2" thickBot="1" x14ac:dyDescent="0.35">
      <c r="A6" s="1">
        <v>1</v>
      </c>
      <c r="B6" s="79" t="s">
        <v>63</v>
      </c>
      <c r="C6" s="2">
        <v>2</v>
      </c>
      <c r="D6" s="78" t="s">
        <v>64</v>
      </c>
      <c r="E6" s="78">
        <v>2</v>
      </c>
      <c r="F6" s="78">
        <v>2</v>
      </c>
      <c r="G6" s="78">
        <v>2</v>
      </c>
      <c r="H6" s="78">
        <v>1</v>
      </c>
      <c r="I6" s="78">
        <v>2</v>
      </c>
      <c r="J6" s="78">
        <v>2</v>
      </c>
      <c r="K6" s="78">
        <v>1</v>
      </c>
      <c r="L6" s="78">
        <v>2</v>
      </c>
      <c r="M6" s="78">
        <v>1</v>
      </c>
      <c r="N6" s="78">
        <v>0</v>
      </c>
      <c r="O6" s="78">
        <v>1</v>
      </c>
      <c r="P6" s="78">
        <v>1</v>
      </c>
      <c r="Q6" s="78">
        <v>2</v>
      </c>
      <c r="R6" s="78">
        <v>0</v>
      </c>
      <c r="S6" s="78">
        <v>2</v>
      </c>
      <c r="T6" s="78">
        <v>0</v>
      </c>
      <c r="U6" s="78">
        <v>1</v>
      </c>
      <c r="V6" s="78">
        <v>1</v>
      </c>
      <c r="W6" s="78">
        <v>2</v>
      </c>
      <c r="X6" s="78">
        <v>0</v>
      </c>
      <c r="Y6" s="74">
        <f t="shared" ref="Y6:Y22" si="4">SUM(E6:X6)</f>
        <v>25</v>
      </c>
      <c r="Z6" s="2">
        <v>4</v>
      </c>
      <c r="AA6" s="6">
        <f>Y6/$AA$1*100</f>
        <v>65.789473684210535</v>
      </c>
    </row>
    <row r="7" spans="1:50" ht="16.2" thickBot="1" x14ac:dyDescent="0.35">
      <c r="A7" s="1">
        <v>2</v>
      </c>
      <c r="B7" s="79" t="s">
        <v>65</v>
      </c>
      <c r="C7" s="2">
        <v>1</v>
      </c>
      <c r="D7" s="78" t="s">
        <v>64</v>
      </c>
      <c r="E7" s="78">
        <v>3</v>
      </c>
      <c r="F7" s="78">
        <v>3</v>
      </c>
      <c r="G7" s="78">
        <v>3</v>
      </c>
      <c r="H7" s="78">
        <v>1</v>
      </c>
      <c r="I7" s="78">
        <v>1</v>
      </c>
      <c r="J7" s="78">
        <v>2</v>
      </c>
      <c r="K7" s="78">
        <v>1</v>
      </c>
      <c r="L7" s="78">
        <v>2</v>
      </c>
      <c r="M7" s="78">
        <v>2</v>
      </c>
      <c r="N7" s="78">
        <v>2</v>
      </c>
      <c r="O7" s="78">
        <v>1</v>
      </c>
      <c r="P7" s="78">
        <v>1</v>
      </c>
      <c r="Q7" s="78">
        <v>2</v>
      </c>
      <c r="R7" s="78">
        <v>1</v>
      </c>
      <c r="S7" s="78">
        <v>2</v>
      </c>
      <c r="T7" s="78">
        <v>1</v>
      </c>
      <c r="U7" s="78">
        <v>2</v>
      </c>
      <c r="V7" s="78">
        <v>1</v>
      </c>
      <c r="W7" s="78">
        <v>2</v>
      </c>
      <c r="X7" s="78">
        <v>1</v>
      </c>
      <c r="Y7" s="74">
        <f t="shared" si="4"/>
        <v>34</v>
      </c>
      <c r="Z7" s="2">
        <v>5</v>
      </c>
      <c r="AA7" s="6">
        <f t="shared" ref="AA7:AA25" si="5">Y7/$AA$1*100</f>
        <v>89.473684210526315</v>
      </c>
      <c r="AC7" s="67" t="s">
        <v>13</v>
      </c>
      <c r="AD7" s="14">
        <f>COUNTIF(Z6:Z25,"=2")</f>
        <v>0</v>
      </c>
      <c r="AE7" s="15">
        <f>AD7/$AC$1*100</f>
        <v>0</v>
      </c>
    </row>
    <row r="8" spans="1:50" ht="16.2" thickBot="1" x14ac:dyDescent="0.35">
      <c r="A8" s="1">
        <v>3</v>
      </c>
      <c r="B8" s="79" t="s">
        <v>67</v>
      </c>
      <c r="C8" s="2">
        <v>2</v>
      </c>
      <c r="D8" s="78" t="s">
        <v>64</v>
      </c>
      <c r="E8" s="78">
        <v>2</v>
      </c>
      <c r="F8" s="78">
        <v>3</v>
      </c>
      <c r="G8" s="78">
        <v>2</v>
      </c>
      <c r="H8" s="78">
        <v>1</v>
      </c>
      <c r="I8" s="78">
        <v>2</v>
      </c>
      <c r="J8" s="78">
        <v>1</v>
      </c>
      <c r="K8" s="78">
        <v>1</v>
      </c>
      <c r="L8" s="78">
        <v>2</v>
      </c>
      <c r="M8" s="78">
        <v>1</v>
      </c>
      <c r="N8" s="78">
        <v>1</v>
      </c>
      <c r="O8" s="78">
        <v>0</v>
      </c>
      <c r="P8" s="78">
        <v>1</v>
      </c>
      <c r="Q8" s="78">
        <v>2</v>
      </c>
      <c r="R8" s="78">
        <v>0</v>
      </c>
      <c r="S8" s="78">
        <v>2</v>
      </c>
      <c r="T8" s="78">
        <v>0</v>
      </c>
      <c r="U8" s="78">
        <v>1</v>
      </c>
      <c r="V8" s="78">
        <v>1</v>
      </c>
      <c r="W8" s="78">
        <v>2</v>
      </c>
      <c r="X8" s="78">
        <v>0</v>
      </c>
      <c r="Y8" s="74">
        <f t="shared" si="4"/>
        <v>25</v>
      </c>
      <c r="Z8" s="2">
        <v>4</v>
      </c>
      <c r="AA8" s="6">
        <f t="shared" si="5"/>
        <v>65.789473684210535</v>
      </c>
      <c r="AC8" s="68" t="s">
        <v>14</v>
      </c>
      <c r="AD8" s="8">
        <f>COUNTIF(Z6:Z25,"=3")</f>
        <v>8</v>
      </c>
      <c r="AE8" s="13">
        <f>AD8/$AC$1*100</f>
        <v>47.058823529411761</v>
      </c>
    </row>
    <row r="9" spans="1:50" ht="16.2" thickBot="1" x14ac:dyDescent="0.35">
      <c r="A9" s="1">
        <v>4</v>
      </c>
      <c r="B9" s="79" t="s">
        <v>68</v>
      </c>
      <c r="C9" s="2">
        <v>1</v>
      </c>
      <c r="D9" s="78" t="s">
        <v>64</v>
      </c>
      <c r="E9" s="78">
        <v>2</v>
      </c>
      <c r="F9" s="78">
        <v>3</v>
      </c>
      <c r="G9" s="78">
        <v>3</v>
      </c>
      <c r="H9" s="78">
        <v>1</v>
      </c>
      <c r="I9" s="78">
        <v>3</v>
      </c>
      <c r="J9" s="78">
        <v>2</v>
      </c>
      <c r="K9" s="78">
        <v>1</v>
      </c>
      <c r="L9" s="78">
        <v>2</v>
      </c>
      <c r="M9" s="78">
        <v>1</v>
      </c>
      <c r="N9" s="78">
        <v>1</v>
      </c>
      <c r="O9" s="78">
        <v>0</v>
      </c>
      <c r="P9" s="78">
        <v>1</v>
      </c>
      <c r="Q9" s="78">
        <v>2</v>
      </c>
      <c r="R9" s="78">
        <v>0</v>
      </c>
      <c r="S9" s="78">
        <v>2</v>
      </c>
      <c r="T9" s="78">
        <v>0</v>
      </c>
      <c r="U9" s="78">
        <v>1</v>
      </c>
      <c r="V9" s="78">
        <v>1</v>
      </c>
      <c r="W9" s="78">
        <v>2</v>
      </c>
      <c r="X9" s="78">
        <v>0</v>
      </c>
      <c r="Y9" s="74">
        <f t="shared" si="4"/>
        <v>28</v>
      </c>
      <c r="Z9" s="2">
        <v>4</v>
      </c>
      <c r="AA9" s="6">
        <f t="shared" si="5"/>
        <v>73.68421052631578</v>
      </c>
      <c r="AC9" s="69" t="s">
        <v>15</v>
      </c>
      <c r="AD9" s="11">
        <f>COUNTIF(Z6:Z25,"=4")</f>
        <v>6</v>
      </c>
      <c r="AE9" s="12">
        <f>AD9/$AC$1*100</f>
        <v>35.294117647058826</v>
      </c>
    </row>
    <row r="10" spans="1:50" ht="16.2" thickBot="1" x14ac:dyDescent="0.35">
      <c r="A10" s="1">
        <v>5</v>
      </c>
      <c r="B10" s="79" t="s">
        <v>74</v>
      </c>
      <c r="C10" s="2">
        <v>1</v>
      </c>
      <c r="D10" s="78" t="s">
        <v>64</v>
      </c>
      <c r="E10" s="78">
        <v>2</v>
      </c>
      <c r="F10" s="78">
        <v>2</v>
      </c>
      <c r="G10" s="78">
        <v>3</v>
      </c>
      <c r="H10" s="78">
        <v>1</v>
      </c>
      <c r="I10" s="78">
        <v>2</v>
      </c>
      <c r="J10" s="78">
        <v>1</v>
      </c>
      <c r="K10" s="78">
        <v>1</v>
      </c>
      <c r="L10" s="78">
        <v>1</v>
      </c>
      <c r="M10" s="78" t="s">
        <v>72</v>
      </c>
      <c r="N10" s="78" t="s">
        <v>72</v>
      </c>
      <c r="O10" s="78">
        <v>1</v>
      </c>
      <c r="P10" s="78">
        <v>1</v>
      </c>
      <c r="Q10" s="78" t="s">
        <v>72</v>
      </c>
      <c r="R10" s="78">
        <v>1</v>
      </c>
      <c r="S10" s="78" t="s">
        <v>72</v>
      </c>
      <c r="T10" s="78" t="s">
        <v>72</v>
      </c>
      <c r="U10" s="78" t="s">
        <v>72</v>
      </c>
      <c r="V10" s="78" t="s">
        <v>72</v>
      </c>
      <c r="W10" s="78" t="s">
        <v>72</v>
      </c>
      <c r="X10" s="78" t="s">
        <v>72</v>
      </c>
      <c r="Y10" s="74">
        <f t="shared" si="4"/>
        <v>16</v>
      </c>
      <c r="Z10" s="2">
        <v>3</v>
      </c>
      <c r="AA10" s="6">
        <f t="shared" si="5"/>
        <v>42.105263157894733</v>
      </c>
      <c r="AC10" s="70" t="s">
        <v>16</v>
      </c>
      <c r="AD10" s="9">
        <f>COUNTIF(Z6:Z25,"=5")</f>
        <v>3</v>
      </c>
      <c r="AE10" s="10">
        <f>AD10/$AC$1*100</f>
        <v>17.647058823529413</v>
      </c>
    </row>
    <row r="11" spans="1:50" ht="16.2" thickBot="1" x14ac:dyDescent="0.35">
      <c r="A11" s="1">
        <v>6</v>
      </c>
      <c r="B11" s="79" t="s">
        <v>75</v>
      </c>
      <c r="C11" s="2">
        <v>2</v>
      </c>
      <c r="D11" s="78" t="s">
        <v>64</v>
      </c>
      <c r="E11" s="78">
        <v>3</v>
      </c>
      <c r="F11" s="78">
        <v>2</v>
      </c>
      <c r="G11" s="78">
        <v>3</v>
      </c>
      <c r="H11" s="78">
        <v>1</v>
      </c>
      <c r="I11" s="78">
        <v>3</v>
      </c>
      <c r="J11" s="78">
        <v>1</v>
      </c>
      <c r="K11" s="78">
        <v>1</v>
      </c>
      <c r="L11" s="78">
        <v>2</v>
      </c>
      <c r="M11" s="78">
        <v>2</v>
      </c>
      <c r="N11" s="78">
        <v>2</v>
      </c>
      <c r="O11" s="78">
        <v>1</v>
      </c>
      <c r="P11" s="78">
        <v>1</v>
      </c>
      <c r="Q11" s="78">
        <v>1</v>
      </c>
      <c r="R11" s="78">
        <v>1</v>
      </c>
      <c r="S11" s="78">
        <v>2</v>
      </c>
      <c r="T11" s="78">
        <v>1</v>
      </c>
      <c r="U11" s="78">
        <v>2</v>
      </c>
      <c r="V11" s="78">
        <v>1</v>
      </c>
      <c r="W11" s="78">
        <v>0</v>
      </c>
      <c r="X11" s="78">
        <v>0</v>
      </c>
      <c r="Y11" s="74">
        <f t="shared" si="4"/>
        <v>30</v>
      </c>
      <c r="Z11" s="2">
        <v>4</v>
      </c>
      <c r="AA11" s="6">
        <f t="shared" si="5"/>
        <v>78.94736842105263</v>
      </c>
    </row>
    <row r="12" spans="1:50" ht="16.2" thickBot="1" x14ac:dyDescent="0.35">
      <c r="A12" s="1">
        <v>7</v>
      </c>
      <c r="B12" s="79" t="s">
        <v>76</v>
      </c>
      <c r="C12" s="2">
        <v>1</v>
      </c>
      <c r="D12" s="78" t="s">
        <v>64</v>
      </c>
      <c r="E12" s="78">
        <v>2</v>
      </c>
      <c r="F12" s="78">
        <v>1</v>
      </c>
      <c r="G12" s="78">
        <v>1</v>
      </c>
      <c r="H12" s="78">
        <v>1</v>
      </c>
      <c r="I12" s="78" t="s">
        <v>72</v>
      </c>
      <c r="J12" s="78">
        <v>2</v>
      </c>
      <c r="K12" s="78">
        <v>1</v>
      </c>
      <c r="L12" s="78">
        <v>1</v>
      </c>
      <c r="M12" s="78">
        <v>3</v>
      </c>
      <c r="N12" s="78">
        <v>2</v>
      </c>
      <c r="O12" s="78">
        <v>1</v>
      </c>
      <c r="P12" s="78">
        <v>1</v>
      </c>
      <c r="Q12" s="78">
        <v>1</v>
      </c>
      <c r="R12" s="78">
        <v>1</v>
      </c>
      <c r="S12" s="78">
        <v>1</v>
      </c>
      <c r="T12" s="78">
        <v>1</v>
      </c>
      <c r="U12" s="78">
        <v>1</v>
      </c>
      <c r="V12" s="78">
        <v>1</v>
      </c>
      <c r="W12" s="78">
        <v>1</v>
      </c>
      <c r="X12" s="78">
        <v>1</v>
      </c>
      <c r="Y12" s="74">
        <f t="shared" si="4"/>
        <v>24</v>
      </c>
      <c r="Z12" s="2">
        <v>4</v>
      </c>
      <c r="AA12" s="6">
        <f t="shared" si="5"/>
        <v>63.157894736842103</v>
      </c>
      <c r="AC12" s="93" t="s">
        <v>54</v>
      </c>
      <c r="AD12" s="93"/>
      <c r="AE12" s="66">
        <f>COUNTIF(AA6:AA25,100)</f>
        <v>0</v>
      </c>
    </row>
    <row r="13" spans="1:50" ht="16.2" thickBot="1" x14ac:dyDescent="0.35">
      <c r="A13" s="1">
        <v>8</v>
      </c>
      <c r="B13" s="79" t="s">
        <v>77</v>
      </c>
      <c r="C13" s="2">
        <v>2</v>
      </c>
      <c r="D13" s="78" t="s">
        <v>64</v>
      </c>
      <c r="E13" s="78">
        <v>2</v>
      </c>
      <c r="F13" s="78">
        <v>3</v>
      </c>
      <c r="G13" s="78">
        <v>3</v>
      </c>
      <c r="H13" s="78">
        <v>1</v>
      </c>
      <c r="I13" s="78">
        <v>3</v>
      </c>
      <c r="J13" s="78">
        <v>2</v>
      </c>
      <c r="K13" s="78">
        <v>1</v>
      </c>
      <c r="L13" s="78">
        <v>2</v>
      </c>
      <c r="M13" s="78">
        <v>2</v>
      </c>
      <c r="N13" s="78">
        <v>2</v>
      </c>
      <c r="O13" s="78">
        <v>1</v>
      </c>
      <c r="P13" s="78">
        <v>0</v>
      </c>
      <c r="Q13" s="78">
        <v>1</v>
      </c>
      <c r="R13" s="78">
        <v>1</v>
      </c>
      <c r="S13" s="78">
        <v>1</v>
      </c>
      <c r="T13" s="78">
        <v>1</v>
      </c>
      <c r="U13" s="78">
        <v>0</v>
      </c>
      <c r="V13" s="78">
        <v>1</v>
      </c>
      <c r="W13" s="78">
        <v>0</v>
      </c>
      <c r="X13" s="78">
        <v>0</v>
      </c>
      <c r="Y13" s="74">
        <f t="shared" si="4"/>
        <v>27</v>
      </c>
      <c r="Z13" s="2">
        <v>4</v>
      </c>
      <c r="AA13" s="6">
        <f t="shared" si="5"/>
        <v>71.05263157894737</v>
      </c>
      <c r="AC13" s="94" t="s">
        <v>17</v>
      </c>
      <c r="AD13" s="95"/>
      <c r="AE13" s="7">
        <f>SUM(AD8:AD10)/$AC$1*100</f>
        <v>100</v>
      </c>
    </row>
    <row r="14" spans="1:50" ht="16.2" thickBot="1" x14ac:dyDescent="0.35">
      <c r="A14" s="1">
        <v>9</v>
      </c>
      <c r="B14" s="79" t="s">
        <v>78</v>
      </c>
      <c r="C14" s="2">
        <v>1</v>
      </c>
      <c r="D14" s="78" t="s">
        <v>64</v>
      </c>
      <c r="E14" s="78">
        <v>4</v>
      </c>
      <c r="F14" s="78">
        <v>3</v>
      </c>
      <c r="G14" s="78">
        <v>3</v>
      </c>
      <c r="H14" s="78">
        <v>1</v>
      </c>
      <c r="I14" s="78">
        <v>3</v>
      </c>
      <c r="J14" s="78">
        <v>2</v>
      </c>
      <c r="K14" s="78">
        <v>1</v>
      </c>
      <c r="L14" s="78">
        <v>2</v>
      </c>
      <c r="M14" s="78">
        <v>3</v>
      </c>
      <c r="N14" s="78">
        <v>2</v>
      </c>
      <c r="O14" s="78">
        <v>1</v>
      </c>
      <c r="P14" s="78">
        <v>1</v>
      </c>
      <c r="Q14" s="78">
        <v>2</v>
      </c>
      <c r="R14" s="78">
        <v>1</v>
      </c>
      <c r="S14" s="78">
        <v>1</v>
      </c>
      <c r="T14" s="78">
        <v>1</v>
      </c>
      <c r="U14" s="78">
        <v>1</v>
      </c>
      <c r="V14" s="78">
        <v>1</v>
      </c>
      <c r="W14" s="78">
        <v>1</v>
      </c>
      <c r="X14" s="78">
        <v>0</v>
      </c>
      <c r="Y14" s="74">
        <f t="shared" si="4"/>
        <v>34</v>
      </c>
      <c r="Z14" s="2">
        <v>5</v>
      </c>
      <c r="AA14" s="6">
        <f t="shared" si="5"/>
        <v>89.473684210526315</v>
      </c>
      <c r="AC14" s="94" t="s">
        <v>33</v>
      </c>
      <c r="AD14" s="95"/>
      <c r="AE14" s="7">
        <f>SUM(AD9:AD10)/$AC$1*100</f>
        <v>52.941176470588239</v>
      </c>
    </row>
    <row r="15" spans="1:50" ht="31.8" thickBot="1" x14ac:dyDescent="0.35">
      <c r="A15" s="1">
        <v>10</v>
      </c>
      <c r="B15" s="79" t="s">
        <v>80</v>
      </c>
      <c r="C15" s="2">
        <v>1</v>
      </c>
      <c r="D15" s="78" t="s">
        <v>64</v>
      </c>
      <c r="E15" s="78">
        <v>2</v>
      </c>
      <c r="F15" s="78">
        <v>2</v>
      </c>
      <c r="G15" s="78">
        <v>0</v>
      </c>
      <c r="H15" s="78">
        <v>1</v>
      </c>
      <c r="I15" s="78">
        <v>3</v>
      </c>
      <c r="J15" s="78">
        <v>2</v>
      </c>
      <c r="K15" s="78">
        <v>1</v>
      </c>
      <c r="L15" s="78">
        <v>1</v>
      </c>
      <c r="M15" s="78">
        <v>3</v>
      </c>
      <c r="N15" s="78">
        <v>2</v>
      </c>
      <c r="O15" s="78">
        <v>0</v>
      </c>
      <c r="P15" s="78">
        <v>0</v>
      </c>
      <c r="Q15" s="78">
        <v>2</v>
      </c>
      <c r="R15" s="78">
        <v>0</v>
      </c>
      <c r="S15" s="78">
        <v>0</v>
      </c>
      <c r="T15" s="78">
        <v>0</v>
      </c>
      <c r="U15" s="78">
        <v>0</v>
      </c>
      <c r="V15" s="78">
        <v>1</v>
      </c>
      <c r="W15" s="78">
        <v>0</v>
      </c>
      <c r="X15" s="78">
        <v>0</v>
      </c>
      <c r="Y15" s="74">
        <f t="shared" si="4"/>
        <v>20</v>
      </c>
      <c r="Z15" s="2">
        <v>3</v>
      </c>
      <c r="AA15" s="6">
        <f t="shared" si="5"/>
        <v>52.631578947368418</v>
      </c>
      <c r="AC15" s="94" t="s">
        <v>30</v>
      </c>
      <c r="AD15" s="95"/>
      <c r="AE15" s="7">
        <f>AVERAGE(Y6:Y25)</f>
        <v>23</v>
      </c>
    </row>
    <row r="16" spans="1:50" ht="16.2" thickBot="1" x14ac:dyDescent="0.35">
      <c r="A16" s="1">
        <v>11</v>
      </c>
      <c r="B16" s="79" t="s">
        <v>81</v>
      </c>
      <c r="C16" s="2">
        <v>1</v>
      </c>
      <c r="D16" s="78" t="s">
        <v>64</v>
      </c>
      <c r="E16" s="78">
        <v>3</v>
      </c>
      <c r="F16" s="78">
        <v>3</v>
      </c>
      <c r="G16" s="78">
        <v>3</v>
      </c>
      <c r="H16" s="78">
        <v>1</v>
      </c>
      <c r="I16" s="78">
        <v>3</v>
      </c>
      <c r="J16" s="78" t="s">
        <v>72</v>
      </c>
      <c r="K16" s="78">
        <v>1</v>
      </c>
      <c r="L16" s="78" t="s">
        <v>72</v>
      </c>
      <c r="M16" s="78" t="s">
        <v>72</v>
      </c>
      <c r="N16" s="78" t="s">
        <v>72</v>
      </c>
      <c r="O16" s="78">
        <v>1</v>
      </c>
      <c r="P16" s="78">
        <v>1</v>
      </c>
      <c r="Q16" s="78" t="s">
        <v>72</v>
      </c>
      <c r="R16" s="78">
        <v>1</v>
      </c>
      <c r="S16" s="78" t="s">
        <v>72</v>
      </c>
      <c r="T16" s="78" t="s">
        <v>72</v>
      </c>
      <c r="U16" s="78" t="s">
        <v>72</v>
      </c>
      <c r="V16" s="78" t="s">
        <v>72</v>
      </c>
      <c r="W16" s="78" t="s">
        <v>72</v>
      </c>
      <c r="X16" s="78" t="s">
        <v>72</v>
      </c>
      <c r="Y16" s="74">
        <f t="shared" si="4"/>
        <v>17</v>
      </c>
      <c r="Z16" s="2">
        <v>3</v>
      </c>
      <c r="AA16" s="6">
        <f t="shared" si="5"/>
        <v>44.736842105263158</v>
      </c>
      <c r="AC16" s="94" t="s">
        <v>18</v>
      </c>
      <c r="AD16" s="95"/>
      <c r="AE16" s="7">
        <f>AVERAGE(Z6:Z25)</f>
        <v>3.7058823529411766</v>
      </c>
    </row>
    <row r="17" spans="1:32" ht="16.2" thickBot="1" x14ac:dyDescent="0.35">
      <c r="A17" s="1">
        <v>12</v>
      </c>
      <c r="B17" s="79" t="s">
        <v>82</v>
      </c>
      <c r="C17" s="2">
        <v>2</v>
      </c>
      <c r="D17" s="78" t="s">
        <v>64</v>
      </c>
      <c r="E17" s="78">
        <v>2</v>
      </c>
      <c r="F17" s="78">
        <v>2</v>
      </c>
      <c r="G17" s="78">
        <v>1</v>
      </c>
      <c r="H17" s="78" t="s">
        <v>72</v>
      </c>
      <c r="I17" s="78" t="s">
        <v>72</v>
      </c>
      <c r="J17" s="78">
        <v>2</v>
      </c>
      <c r="K17" s="78">
        <v>1</v>
      </c>
      <c r="L17" s="78">
        <v>2</v>
      </c>
      <c r="M17" s="78">
        <v>3</v>
      </c>
      <c r="N17" s="78">
        <v>2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4">
        <f t="shared" si="4"/>
        <v>15</v>
      </c>
      <c r="Z17" s="2">
        <v>3</v>
      </c>
      <c r="AA17" s="6">
        <f t="shared" si="5"/>
        <v>39.473684210526315</v>
      </c>
      <c r="AC17" s="94" t="s">
        <v>55</v>
      </c>
      <c r="AD17" s="95"/>
      <c r="AE17" s="7">
        <f>AVERAGE(AA6:AA25)</f>
        <v>51.447368421052637</v>
      </c>
    </row>
    <row r="18" spans="1:32" ht="16.2" thickBot="1" x14ac:dyDescent="0.35">
      <c r="A18" s="1">
        <v>13</v>
      </c>
      <c r="B18" s="79" t="s">
        <v>83</v>
      </c>
      <c r="C18" s="2">
        <v>2</v>
      </c>
      <c r="D18" s="78" t="s">
        <v>64</v>
      </c>
      <c r="E18" s="78">
        <v>2</v>
      </c>
      <c r="F18" s="78">
        <v>3</v>
      </c>
      <c r="G18" s="78">
        <v>2</v>
      </c>
      <c r="H18" s="78">
        <v>1</v>
      </c>
      <c r="I18" s="78">
        <v>3</v>
      </c>
      <c r="J18" s="78">
        <v>1</v>
      </c>
      <c r="K18" s="78">
        <v>1</v>
      </c>
      <c r="L18" s="78">
        <v>1</v>
      </c>
      <c r="M18" s="78" t="s">
        <v>72</v>
      </c>
      <c r="N18" s="78" t="s">
        <v>72</v>
      </c>
      <c r="O18" s="78">
        <v>1</v>
      </c>
      <c r="P18" s="78" t="s">
        <v>72</v>
      </c>
      <c r="Q18" s="78" t="s">
        <v>72</v>
      </c>
      <c r="R18" s="78" t="s">
        <v>72</v>
      </c>
      <c r="S18" s="78" t="s">
        <v>72</v>
      </c>
      <c r="T18" s="78" t="s">
        <v>72</v>
      </c>
      <c r="U18" s="78" t="s">
        <v>72</v>
      </c>
      <c r="V18" s="78" t="s">
        <v>72</v>
      </c>
      <c r="W18" s="78" t="s">
        <v>72</v>
      </c>
      <c r="X18" s="78" t="s">
        <v>72</v>
      </c>
      <c r="Y18" s="74">
        <f t="shared" si="4"/>
        <v>15</v>
      </c>
      <c r="Z18" s="2">
        <v>3</v>
      </c>
      <c r="AA18" s="6">
        <f t="shared" si="5"/>
        <v>39.473684210526315</v>
      </c>
    </row>
    <row r="19" spans="1:32" ht="16.2" thickBot="1" x14ac:dyDescent="0.35">
      <c r="A19" s="1">
        <v>14</v>
      </c>
      <c r="B19" s="79" t="s">
        <v>85</v>
      </c>
      <c r="C19" s="2">
        <v>2</v>
      </c>
      <c r="D19" s="78" t="s">
        <v>64</v>
      </c>
      <c r="E19" s="78">
        <v>0</v>
      </c>
      <c r="F19" s="78">
        <v>2</v>
      </c>
      <c r="G19" s="78">
        <v>2</v>
      </c>
      <c r="H19" s="78">
        <v>1</v>
      </c>
      <c r="I19" s="78">
        <v>3</v>
      </c>
      <c r="J19" s="78">
        <v>2</v>
      </c>
      <c r="K19" s="78">
        <v>1</v>
      </c>
      <c r="L19" s="78">
        <v>2</v>
      </c>
      <c r="M19" s="78">
        <v>2</v>
      </c>
      <c r="N19" s="78">
        <v>2</v>
      </c>
      <c r="O19" s="78">
        <v>1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4">
        <f t="shared" si="4"/>
        <v>18</v>
      </c>
      <c r="Z19" s="2">
        <v>3</v>
      </c>
      <c r="AA19" s="6">
        <f t="shared" si="5"/>
        <v>47.368421052631575</v>
      </c>
      <c r="AC19" s="90" t="s">
        <v>53</v>
      </c>
      <c r="AD19" s="91"/>
      <c r="AE19" s="65" t="s">
        <v>52</v>
      </c>
      <c r="AF19" s="65" t="s">
        <v>51</v>
      </c>
    </row>
    <row r="20" spans="1:32" ht="16.2" thickBot="1" x14ac:dyDescent="0.35">
      <c r="A20" s="1">
        <v>15</v>
      </c>
      <c r="B20" s="79" t="s">
        <v>87</v>
      </c>
      <c r="C20" s="2">
        <v>1</v>
      </c>
      <c r="D20" s="78" t="s">
        <v>64</v>
      </c>
      <c r="E20" s="78">
        <v>0</v>
      </c>
      <c r="F20" s="78">
        <v>1</v>
      </c>
      <c r="G20" s="78">
        <v>0</v>
      </c>
      <c r="H20" s="78">
        <v>0</v>
      </c>
      <c r="I20" s="78">
        <v>0</v>
      </c>
      <c r="J20" s="78">
        <v>2</v>
      </c>
      <c r="K20" s="78">
        <v>1</v>
      </c>
      <c r="L20" s="78">
        <v>1</v>
      </c>
      <c r="M20" s="78">
        <v>2</v>
      </c>
      <c r="N20" s="78">
        <v>2</v>
      </c>
      <c r="O20" s="78">
        <v>1</v>
      </c>
      <c r="P20" s="78">
        <v>1</v>
      </c>
      <c r="Q20" s="78">
        <v>2</v>
      </c>
      <c r="R20" s="78">
        <v>0</v>
      </c>
      <c r="S20" s="78">
        <v>0</v>
      </c>
      <c r="T20" s="78">
        <v>1</v>
      </c>
      <c r="U20" s="78">
        <v>0</v>
      </c>
      <c r="V20" s="78">
        <v>1</v>
      </c>
      <c r="W20" s="78">
        <v>0</v>
      </c>
      <c r="X20" s="78">
        <v>0</v>
      </c>
      <c r="Y20" s="74">
        <f t="shared" si="4"/>
        <v>15</v>
      </c>
      <c r="Z20" s="2">
        <v>3</v>
      </c>
      <c r="AA20" s="6">
        <f t="shared" si="5"/>
        <v>39.473684210526315</v>
      </c>
      <c r="AC20" s="98" t="s">
        <v>46</v>
      </c>
      <c r="AD20" s="100"/>
      <c r="AE20" s="71">
        <f>COUNTIF(AA6:AA25,"&gt;=85")</f>
        <v>3</v>
      </c>
      <c r="AF20" s="71">
        <f>AE20/AC1*100</f>
        <v>17.647058823529413</v>
      </c>
    </row>
    <row r="21" spans="1:32" ht="16.2" thickBot="1" x14ac:dyDescent="0.35">
      <c r="A21" s="1">
        <v>16</v>
      </c>
      <c r="B21" s="79" t="s">
        <v>88</v>
      </c>
      <c r="C21" s="2">
        <v>2</v>
      </c>
      <c r="D21" s="78" t="s">
        <v>64</v>
      </c>
      <c r="E21" s="78">
        <v>3</v>
      </c>
      <c r="F21" s="78">
        <v>3</v>
      </c>
      <c r="G21" s="78">
        <v>2</v>
      </c>
      <c r="H21" s="78">
        <v>1</v>
      </c>
      <c r="I21" s="78">
        <v>3</v>
      </c>
      <c r="J21" s="78">
        <v>2</v>
      </c>
      <c r="K21" s="78">
        <v>1</v>
      </c>
      <c r="L21" s="78">
        <v>2</v>
      </c>
      <c r="M21" s="78">
        <v>3</v>
      </c>
      <c r="N21" s="78">
        <v>2</v>
      </c>
      <c r="O21" s="78">
        <v>1</v>
      </c>
      <c r="P21" s="78">
        <v>1</v>
      </c>
      <c r="Q21" s="78">
        <v>2</v>
      </c>
      <c r="R21" s="78">
        <v>1</v>
      </c>
      <c r="S21" s="78">
        <v>1</v>
      </c>
      <c r="T21" s="78">
        <v>1</v>
      </c>
      <c r="U21" s="78">
        <v>1</v>
      </c>
      <c r="V21" s="78">
        <v>1</v>
      </c>
      <c r="W21" s="78">
        <v>2</v>
      </c>
      <c r="X21" s="78">
        <v>0</v>
      </c>
      <c r="Y21" s="74">
        <f t="shared" si="4"/>
        <v>33</v>
      </c>
      <c r="Z21" s="2">
        <v>5</v>
      </c>
      <c r="AA21" s="6">
        <f t="shared" si="5"/>
        <v>86.842105263157904</v>
      </c>
      <c r="AC21" s="98" t="s">
        <v>47</v>
      </c>
      <c r="AD21" s="99"/>
      <c r="AE21" s="71">
        <f>COUNTIF(AA6:AA25,"&gt;=75")-AE20</f>
        <v>1</v>
      </c>
      <c r="AF21" s="71">
        <f>AE21/AC1*100</f>
        <v>5.8823529411764701</v>
      </c>
    </row>
    <row r="22" spans="1:32" ht="15.6" x14ac:dyDescent="0.3">
      <c r="A22" s="1">
        <v>17</v>
      </c>
      <c r="B22" s="80" t="s">
        <v>90</v>
      </c>
      <c r="C22" s="2">
        <v>1</v>
      </c>
      <c r="D22" s="78" t="s">
        <v>64</v>
      </c>
      <c r="E22" s="78">
        <v>1</v>
      </c>
      <c r="F22" s="78">
        <v>1</v>
      </c>
      <c r="G22" s="78">
        <v>1</v>
      </c>
      <c r="H22" s="78">
        <v>1</v>
      </c>
      <c r="I22" s="78" t="s">
        <v>72</v>
      </c>
      <c r="J22" s="78">
        <v>2</v>
      </c>
      <c r="K22" s="78">
        <v>1</v>
      </c>
      <c r="L22" s="78">
        <v>1</v>
      </c>
      <c r="M22" s="78">
        <v>1</v>
      </c>
      <c r="N22" s="78">
        <v>2</v>
      </c>
      <c r="O22" s="78">
        <v>0</v>
      </c>
      <c r="P22" s="78">
        <v>1</v>
      </c>
      <c r="Q22" s="78">
        <v>1</v>
      </c>
      <c r="R22" s="78">
        <v>1</v>
      </c>
      <c r="S22" s="78">
        <v>0</v>
      </c>
      <c r="T22" s="78">
        <v>0</v>
      </c>
      <c r="U22" s="78">
        <v>0</v>
      </c>
      <c r="V22" s="78">
        <v>1</v>
      </c>
      <c r="W22" s="78">
        <v>0</v>
      </c>
      <c r="X22" s="78">
        <v>0</v>
      </c>
      <c r="Y22" s="74">
        <f t="shared" si="4"/>
        <v>15</v>
      </c>
      <c r="Z22" s="2">
        <v>3</v>
      </c>
      <c r="AA22" s="6">
        <f t="shared" si="5"/>
        <v>39.473684210526315</v>
      </c>
      <c r="AC22" s="98" t="s">
        <v>48</v>
      </c>
      <c r="AD22" s="100"/>
      <c r="AE22" s="71">
        <f>COUNTIF(AA6:AA25,"&gt;=65")-AE21-AE20</f>
        <v>4</v>
      </c>
      <c r="AF22" s="71">
        <f>AE22/AC1*100</f>
        <v>23.52941176470588</v>
      </c>
    </row>
    <row r="23" spans="1:32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64"/>
      <c r="Z23" s="2"/>
      <c r="AA23" s="6">
        <f t="shared" si="5"/>
        <v>0</v>
      </c>
      <c r="AC23" s="98" t="s">
        <v>49</v>
      </c>
      <c r="AD23" s="100"/>
      <c r="AE23" s="71">
        <f>COUNTIF(AA6:AA25,"&gt;=50")-AE22-AE21-AE20</f>
        <v>2</v>
      </c>
      <c r="AF23" s="71">
        <f>AE23/AC1*100</f>
        <v>11.76470588235294</v>
      </c>
    </row>
    <row r="24" spans="1:32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4"/>
      <c r="Z24" s="2"/>
      <c r="AA24" s="6">
        <f t="shared" si="5"/>
        <v>0</v>
      </c>
      <c r="AC24" s="98" t="s">
        <v>50</v>
      </c>
      <c r="AD24" s="100"/>
      <c r="AE24" s="71">
        <f>COUNTIF(AA6:AA22,"&lt;50")</f>
        <v>7</v>
      </c>
      <c r="AF24" s="71">
        <f>AE22/AC1*100</f>
        <v>23.52941176470588</v>
      </c>
    </row>
    <row r="25" spans="1:32" x14ac:dyDescent="0.3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64"/>
      <c r="Z25" s="2"/>
      <c r="AA25" s="6">
        <f t="shared" si="5"/>
        <v>0</v>
      </c>
    </row>
    <row r="26" spans="1:32" x14ac:dyDescent="0.3">
      <c r="A26" s="1"/>
      <c r="B26" s="1"/>
      <c r="C26" s="2"/>
      <c r="D26" s="2"/>
      <c r="E26" s="7">
        <f t="shared" ref="E26:X26" si="6">AVERAGE(E6:E25)/E1*100</f>
        <v>51.470588235294116</v>
      </c>
      <c r="F26" s="7">
        <f t="shared" si="6"/>
        <v>76.470588235294116</v>
      </c>
      <c r="G26" s="7">
        <f t="shared" si="6"/>
        <v>66.666666666666657</v>
      </c>
      <c r="H26" s="7">
        <f t="shared" si="6"/>
        <v>93.75</v>
      </c>
      <c r="I26" s="7">
        <f t="shared" si="6"/>
        <v>80.952380952380949</v>
      </c>
      <c r="J26" s="7">
        <f t="shared" si="6"/>
        <v>87.5</v>
      </c>
      <c r="K26" s="7">
        <f t="shared" si="6"/>
        <v>100</v>
      </c>
      <c r="L26" s="7">
        <f t="shared" si="6"/>
        <v>81.25</v>
      </c>
      <c r="M26" s="7">
        <f t="shared" si="6"/>
        <v>69.047619047619051</v>
      </c>
      <c r="N26" s="7">
        <f t="shared" si="6"/>
        <v>85.714285714285708</v>
      </c>
      <c r="O26" s="7">
        <f t="shared" si="6"/>
        <v>70.588235294117652</v>
      </c>
      <c r="P26" s="7">
        <f t="shared" si="6"/>
        <v>75</v>
      </c>
      <c r="Q26" s="7">
        <f t="shared" si="6"/>
        <v>71.428571428571431</v>
      </c>
      <c r="R26" s="7">
        <f t="shared" si="6"/>
        <v>56.25</v>
      </c>
      <c r="S26" s="7">
        <f t="shared" si="6"/>
        <v>50</v>
      </c>
      <c r="T26" s="7">
        <f t="shared" si="6"/>
        <v>50</v>
      </c>
      <c r="U26" s="7">
        <f t="shared" si="6"/>
        <v>35.714285714285715</v>
      </c>
      <c r="V26" s="7">
        <f t="shared" si="6"/>
        <v>85.714285714285708</v>
      </c>
      <c r="W26" s="7">
        <f t="shared" si="6"/>
        <v>42.857142857142854</v>
      </c>
      <c r="X26" s="7">
        <f t="shared" si="6"/>
        <v>14.285714285714285</v>
      </c>
      <c r="Y26" s="36">
        <f>AVERAGE(Y6:Y25)</f>
        <v>23</v>
      </c>
      <c r="Z26" s="36">
        <f>AVERAGE(Z6:Z25)</f>
        <v>3.7058823529411766</v>
      </c>
      <c r="AA26" s="36">
        <f>AVERAGE(AA6:AA25)</f>
        <v>51.447368421052637</v>
      </c>
      <c r="AC26" s="28"/>
      <c r="AD26" s="28"/>
      <c r="AE26" s="28"/>
    </row>
    <row r="27" spans="1:32" s="28" customFormat="1" x14ac:dyDescent="0.3">
      <c r="C27" s="37"/>
      <c r="D27" s="37"/>
      <c r="Y27" s="38"/>
      <c r="Z27" s="37"/>
      <c r="AC27"/>
      <c r="AD27"/>
      <c r="AE27"/>
    </row>
    <row r="28" spans="1:32" ht="322.5" customHeight="1" x14ac:dyDescent="0.3">
      <c r="E28" s="72" t="str">
        <f>'2'!B3</f>
        <v>1К1.Умение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v>
      </c>
      <c r="F28" s="72" t="str">
        <f>'2'!B4</f>
        <v>1К2. 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v>
      </c>
      <c r="G28" s="72" t="str">
        <f>'2'!B5</f>
        <v>2. 2. Умение распознавать однородные члены предложения. Выделять предложения с однородными членами</v>
      </c>
      <c r="H28" s="72" t="str">
        <f>'2'!B6</f>
        <v>3.1. Умение распознавать главные члены предложения. Находить главные и второстепенные (без деления на виды) члены предложения</v>
      </c>
      <c r="I28" s="72" t="str">
        <f>'2'!B7</f>
        <v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v>
      </c>
      <c r="J28" s="72" t="str">
        <f>'2'!B8</f>
        <v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v>
      </c>
      <c r="K28" s="72" t="str">
        <f>'2'!B9</f>
        <v>5.  Умение классифицировать согласные звуки. Характеризовать звуки русского языка: согласные звонкие/глухие</v>
      </c>
      <c r="L28" s="72" t="str">
        <f>'2'!B10</f>
        <v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v>
      </c>
      <c r="M28" s="72" t="str">
        <f>'2'!B11</f>
        <v>7. 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v>
      </c>
      <c r="N28" s="72" t="str">
        <f>'2'!B12</f>
        <v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v>
      </c>
      <c r="O28" s="72" t="str">
        <f>'2'!B13</f>
        <v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v>
      </c>
      <c r="P28" s="72" t="str">
        <f>'2'!B14</f>
        <v>10. Умение подбирать к слову близкие по значению слова. Подбирать синонимы для устранения повторов в тексте</v>
      </c>
      <c r="Q28" s="72" t="str">
        <f>'2'!B15</f>
        <v>11. Умение классифицировать слова по составу. Находить в словах с однозначно выделяемыми морфемами окончание, корень, приставку, суффикс</v>
      </c>
      <c r="R28" s="72" t="str">
        <f>'2'!B16</f>
        <v>12.1. 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v>
      </c>
      <c r="S28" s="72" t="str">
        <f>'2'!B17</f>
        <v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v>
      </c>
      <c r="T28" s="72" t="str">
        <f>'2'!B18</f>
        <v>13.1.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v>
      </c>
      <c r="U28" s="72" t="str">
        <f>'2'!B19</f>
        <v>13.2.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v>
      </c>
      <c r="V28" s="72" t="str">
        <f>'2'!B20</f>
        <v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v>
      </c>
      <c r="W28" s="72" t="str">
        <f>'2'!B21</f>
        <v>15.1. 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v>
      </c>
      <c r="X28" s="72" t="str">
        <f>'2'!B22</f>
        <v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v>
      </c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40" spans="3:4" x14ac:dyDescent="0.3">
      <c r="C40"/>
      <c r="D40"/>
    </row>
    <row r="41" spans="3:4" x14ac:dyDescent="0.3">
      <c r="C41"/>
      <c r="D41"/>
    </row>
    <row r="43" spans="3:4" x14ac:dyDescent="0.3">
      <c r="C43"/>
      <c r="D43"/>
    </row>
    <row r="44" spans="3:4" x14ac:dyDescent="0.3">
      <c r="C44"/>
      <c r="D44"/>
    </row>
    <row r="45" spans="3:4" x14ac:dyDescent="0.3">
      <c r="C45"/>
      <c r="D45"/>
    </row>
  </sheetData>
  <mergeCells count="25">
    <mergeCell ref="AC14:AD14"/>
    <mergeCell ref="AW1:AX1"/>
    <mergeCell ref="AW2:AX2"/>
    <mergeCell ref="A3:A5"/>
    <mergeCell ref="B3:B5"/>
    <mergeCell ref="C3:C5"/>
    <mergeCell ref="D3:D5"/>
    <mergeCell ref="E3:X3"/>
    <mergeCell ref="Y3:Y5"/>
    <mergeCell ref="Z3:Z5"/>
    <mergeCell ref="AA3:AA5"/>
    <mergeCell ref="AW3:AX3"/>
    <mergeCell ref="AW4:AX4"/>
    <mergeCell ref="AW5:AX5"/>
    <mergeCell ref="AC12:AD12"/>
    <mergeCell ref="AC13:AD13"/>
    <mergeCell ref="AC22:AD22"/>
    <mergeCell ref="AC23:AD23"/>
    <mergeCell ref="AC24:AD24"/>
    <mergeCell ref="AC15:AD15"/>
    <mergeCell ref="AC16:AD16"/>
    <mergeCell ref="AC17:AD17"/>
    <mergeCell ref="AC19:AD19"/>
    <mergeCell ref="AC20:AD20"/>
    <mergeCell ref="AC21:AD21"/>
  </mergeCells>
  <conditionalFormatting sqref="Z6:Z25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6:X26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pageSetup paperSize="9" fitToWidth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view="pageBreakPreview" zoomScale="60" zoomScaleNormal="100" workbookViewId="0">
      <selection activeCell="B5" sqref="B5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101" t="s">
        <v>2</v>
      </c>
      <c r="B1" s="103" t="s">
        <v>19</v>
      </c>
      <c r="C1" s="105" t="s">
        <v>20</v>
      </c>
      <c r="D1" s="107" t="s">
        <v>44</v>
      </c>
      <c r="E1" s="108"/>
      <c r="F1" s="108"/>
      <c r="G1" s="108"/>
      <c r="H1" s="108"/>
      <c r="I1" s="108"/>
      <c r="J1" s="108"/>
      <c r="K1" s="108"/>
      <c r="L1" s="109"/>
      <c r="M1" s="16"/>
    </row>
    <row r="2" spans="1:13" s="17" customFormat="1" ht="106.5" customHeight="1" x14ac:dyDescent="0.3">
      <c r="A2" s="102"/>
      <c r="B2" s="104"/>
      <c r="C2" s="106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31</v>
      </c>
      <c r="I2" s="54" t="s">
        <v>32</v>
      </c>
      <c r="J2" s="59" t="s">
        <v>26</v>
      </c>
      <c r="K2" s="59" t="s">
        <v>25</v>
      </c>
      <c r="L2" s="59" t="s">
        <v>34</v>
      </c>
      <c r="M2" s="18"/>
    </row>
    <row r="3" spans="1:13" s="17" customFormat="1" ht="13.8" x14ac:dyDescent="0.3">
      <c r="A3" s="19" t="s">
        <v>28</v>
      </c>
      <c r="B3" s="20" t="s">
        <v>113</v>
      </c>
      <c r="C3" s="21">
        <f>'5А'!AC1</f>
        <v>12</v>
      </c>
      <c r="D3" s="55">
        <f>'5А'!AD10</f>
        <v>1</v>
      </c>
      <c r="E3" s="55">
        <f>'5А'!AD9</f>
        <v>3</v>
      </c>
      <c r="F3" s="55">
        <f>'5А'!AD8</f>
        <v>7</v>
      </c>
      <c r="G3" s="55">
        <f>'5А'!AD7</f>
        <v>1</v>
      </c>
      <c r="H3" s="56">
        <f>'5А'!AE13</f>
        <v>91.666666666666657</v>
      </c>
      <c r="I3" s="56">
        <f>'5А'!AE14</f>
        <v>33.333333333333329</v>
      </c>
      <c r="J3" s="60">
        <f>'5А'!AE15</f>
        <v>18.416666666666668</v>
      </c>
      <c r="K3" s="60">
        <f>'5А'!AE16</f>
        <v>3.3333333333333335</v>
      </c>
      <c r="L3" s="60">
        <f>'5А'!AE17</f>
        <v>29.078947368421051</v>
      </c>
      <c r="M3" s="22"/>
    </row>
    <row r="4" spans="1:13" s="17" customFormat="1" ht="13.8" x14ac:dyDescent="0.3">
      <c r="A4" s="19" t="s">
        <v>29</v>
      </c>
      <c r="B4" s="23" t="s">
        <v>114</v>
      </c>
      <c r="C4" s="21">
        <f>'5Б'!AC1</f>
        <v>17</v>
      </c>
      <c r="D4" s="55">
        <f>'5Б'!AD10</f>
        <v>3</v>
      </c>
      <c r="E4" s="55">
        <f>'5Б'!AD9</f>
        <v>6</v>
      </c>
      <c r="F4" s="55">
        <f>'5Б'!AD8</f>
        <v>8</v>
      </c>
      <c r="G4" s="55">
        <f>'5Б'!AD7</f>
        <v>0</v>
      </c>
      <c r="H4" s="56">
        <f>'5А'!AE13</f>
        <v>91.666666666666657</v>
      </c>
      <c r="I4" s="56">
        <f>'5Б'!AE14</f>
        <v>52.941176470588239</v>
      </c>
      <c r="J4" s="60">
        <f>'5Б'!AE15</f>
        <v>23</v>
      </c>
      <c r="K4" s="60">
        <f>'5Б'!AE16</f>
        <v>3.7058823529411766</v>
      </c>
      <c r="L4" s="60">
        <f>'5Б'!AE17</f>
        <v>51.447368421052637</v>
      </c>
      <c r="M4" s="22"/>
    </row>
    <row r="5" spans="1:13" s="17" customFormat="1" ht="13.8" x14ac:dyDescent="0.3">
      <c r="A5" s="25" t="s">
        <v>56</v>
      </c>
      <c r="B5" s="26" t="s">
        <v>27</v>
      </c>
      <c r="C5" s="24">
        <f>SUM(C3:C4)</f>
        <v>29</v>
      </c>
      <c r="D5" s="57">
        <f>SUM(D3:D4)</f>
        <v>4</v>
      </c>
      <c r="E5" s="57">
        <f>SUM(E3:E4)</f>
        <v>9</v>
      </c>
      <c r="F5" s="57">
        <f>SUM(F3:F4)</f>
        <v>15</v>
      </c>
      <c r="G5" s="57">
        <f>SUM(G3:G4)</f>
        <v>1</v>
      </c>
      <c r="H5" s="58">
        <f>'1'!AA50</f>
        <v>96.551724137931032</v>
      </c>
      <c r="I5" s="58">
        <f>'1'!AA51</f>
        <v>44.827586206896555</v>
      </c>
      <c r="J5" s="61">
        <f>'1'!AA52</f>
        <v>21.103448275862068</v>
      </c>
      <c r="K5" s="61">
        <f>'1'!AA53</f>
        <v>3.5517241379310347</v>
      </c>
      <c r="L5" s="61">
        <f>'1'!AA54</f>
        <v>55.535390199637007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1</vt:lpstr>
      <vt:lpstr>2</vt:lpstr>
      <vt:lpstr>5А</vt:lpstr>
      <vt:lpstr>5Б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  <vt:lpstr>'5А'!Область_печати</vt:lpstr>
      <vt:lpstr>'5Б'!Область_печати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cp:lastPrinted>2023-01-19T08:42:55Z</cp:lastPrinted>
  <dcterms:created xsi:type="dcterms:W3CDTF">2016-10-24T20:28:15Z</dcterms:created>
  <dcterms:modified xsi:type="dcterms:W3CDTF">2023-01-19T08:59:45Z</dcterms:modified>
</cp:coreProperties>
</file>