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9"/>
  </bookViews>
  <sheets>
    <sheet name="1" sheetId="4" r:id="rId1"/>
    <sheet name="2" sheetId="5" r:id="rId2"/>
    <sheet name="уровни" sheetId="13" r:id="rId3"/>
    <sheet name="5А" sheetId="11" r:id="rId4"/>
    <sheet name="5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'1'!$E$3:$AC$33</definedName>
    <definedName name="_xlnm.Print_Area" localSheetId="0">'1'!$A$2:$AC$52</definedName>
    <definedName name="_xlnm.Print_Area" localSheetId="3">'5А'!$A$1:$BB$26</definedName>
    <definedName name="_xlnm.Print_Area" localSheetId="4">'5Б'!$A$1:$BB$26</definedName>
  </definedNames>
  <calcPr calcId="145621"/>
</workbook>
</file>

<file path=xl/calcChain.xml><?xml version="1.0" encoding="utf-8"?>
<calcChain xmlns="http://schemas.openxmlformats.org/spreadsheetml/2006/main">
  <c r="AA32" i="4" l="1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C24" i="5" l="1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AB25" i="18"/>
  <c r="AA25" i="18"/>
  <c r="AG16" i="18"/>
  <c r="K4" i="6" s="1"/>
  <c r="AG15" i="18"/>
  <c r="J4" i="6" s="1"/>
  <c r="AF10" i="18"/>
  <c r="AG10" i="18" s="1"/>
  <c r="AF9" i="18"/>
  <c r="E4" i="6" s="1"/>
  <c r="AF8" i="18"/>
  <c r="F4" i="6" s="1"/>
  <c r="AF7" i="18"/>
  <c r="AG7" i="18" s="1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Z1" i="18"/>
  <c r="AZ2" i="18" s="1"/>
  <c r="AZ3" i="18" s="1"/>
  <c r="Y1" i="18"/>
  <c r="Y25" i="18" s="1"/>
  <c r="X1" i="18"/>
  <c r="X25" i="18" s="1"/>
  <c r="W1" i="18"/>
  <c r="W25" i="18" s="1"/>
  <c r="V1" i="18"/>
  <c r="AV2" i="18" s="1"/>
  <c r="AV3" i="18" s="1"/>
  <c r="U1" i="18"/>
  <c r="U25" i="18" s="1"/>
  <c r="T1" i="18"/>
  <c r="T25" i="18" s="1"/>
  <c r="S1" i="18"/>
  <c r="S25" i="18" s="1"/>
  <c r="R1" i="18"/>
  <c r="AR2" i="18" s="1"/>
  <c r="AR3" i="18" s="1"/>
  <c r="Q1" i="18"/>
  <c r="Q25" i="18" s="1"/>
  <c r="P1" i="18"/>
  <c r="P25" i="18" s="1"/>
  <c r="O1" i="18"/>
  <c r="O25" i="18" s="1"/>
  <c r="N1" i="18"/>
  <c r="AN2" i="18" s="1"/>
  <c r="AN3" i="18" s="1"/>
  <c r="M1" i="18"/>
  <c r="M25" i="18" s="1"/>
  <c r="L1" i="18"/>
  <c r="L25" i="18" s="1"/>
  <c r="K1" i="18"/>
  <c r="AK2" i="18" s="1"/>
  <c r="J1" i="18"/>
  <c r="AJ2" i="18" s="1"/>
  <c r="AJ3" i="18" s="1"/>
  <c r="I1" i="18"/>
  <c r="I25" i="18" s="1"/>
  <c r="H1" i="18"/>
  <c r="H25" i="18" s="1"/>
  <c r="G1" i="18"/>
  <c r="G25" i="18" s="1"/>
  <c r="F1" i="18"/>
  <c r="AF2" i="18" s="1"/>
  <c r="AF3" i="18" s="1"/>
  <c r="E1" i="18"/>
  <c r="E25" i="18" s="1"/>
  <c r="F1" i="11"/>
  <c r="G1" i="11"/>
  <c r="H1" i="11"/>
  <c r="I1" i="11"/>
  <c r="J1" i="11"/>
  <c r="K1" i="11"/>
  <c r="L1" i="11"/>
  <c r="M1" i="11"/>
  <c r="N1" i="11"/>
  <c r="O1" i="11"/>
  <c r="P1" i="11"/>
  <c r="AP2" i="11" s="1"/>
  <c r="H14" i="5" s="1"/>
  <c r="Q1" i="11"/>
  <c r="AQ2" i="11" s="1"/>
  <c r="H15" i="5" s="1"/>
  <c r="R1" i="11"/>
  <c r="AR2" i="11" s="1"/>
  <c r="H16" i="5" s="1"/>
  <c r="S1" i="11"/>
  <c r="S25" i="11" s="1"/>
  <c r="T1" i="11"/>
  <c r="AT2" i="11" s="1"/>
  <c r="H18" i="5" s="1"/>
  <c r="U1" i="11"/>
  <c r="AU2" i="11" s="1"/>
  <c r="H19" i="5" s="1"/>
  <c r="V1" i="11"/>
  <c r="AV2" i="11" s="1"/>
  <c r="H20" i="5" s="1"/>
  <c r="W1" i="11"/>
  <c r="W25" i="11" s="1"/>
  <c r="X1" i="11"/>
  <c r="AX2" i="11" s="1"/>
  <c r="H22" i="5" s="1"/>
  <c r="Y1" i="11"/>
  <c r="AY2" i="11" s="1"/>
  <c r="H23" i="5" s="1"/>
  <c r="Z1" i="11"/>
  <c r="AZ2" i="11" s="1"/>
  <c r="H24" i="5" s="1"/>
  <c r="E1" i="11"/>
  <c r="AP4" i="11"/>
  <c r="AQ4" i="11"/>
  <c r="AR4" i="11"/>
  <c r="AS4" i="11"/>
  <c r="AT4" i="11"/>
  <c r="AU4" i="11"/>
  <c r="AV4" i="11"/>
  <c r="AW4" i="11"/>
  <c r="AX4" i="11"/>
  <c r="AY4" i="11"/>
  <c r="AZ4" i="11"/>
  <c r="AP5" i="11"/>
  <c r="AQ5" i="11"/>
  <c r="AR5" i="11"/>
  <c r="AS5" i="11"/>
  <c r="AT5" i="11"/>
  <c r="AU5" i="11"/>
  <c r="AV5" i="11"/>
  <c r="AW5" i="11"/>
  <c r="AX5" i="11"/>
  <c r="AY5" i="11"/>
  <c r="AZ5" i="11"/>
  <c r="AF7" i="11"/>
  <c r="R25" i="11"/>
  <c r="V25" i="11"/>
  <c r="Z25" i="11"/>
  <c r="Z27" i="11"/>
  <c r="Y27" i="11"/>
  <c r="X27" i="11"/>
  <c r="W27" i="11"/>
  <c r="V27" i="11"/>
  <c r="U27" i="11"/>
  <c r="T27" i="11"/>
  <c r="S27" i="11"/>
  <c r="R27" i="11"/>
  <c r="Q27" i="11"/>
  <c r="AB42" i="4"/>
  <c r="AC42" i="4" s="1"/>
  <c r="AC1" i="4"/>
  <c r="Q33" i="4"/>
  <c r="R33" i="4"/>
  <c r="S33" i="4"/>
  <c r="T33" i="4"/>
  <c r="U33" i="4"/>
  <c r="V33" i="4"/>
  <c r="W33" i="4"/>
  <c r="X33" i="4"/>
  <c r="Y33" i="4"/>
  <c r="Z33" i="4"/>
  <c r="Q36" i="4"/>
  <c r="J15" i="5" s="1"/>
  <c r="G15" i="5" s="1"/>
  <c r="R36" i="4"/>
  <c r="J16" i="5" s="1"/>
  <c r="G16" i="5" s="1"/>
  <c r="S36" i="4"/>
  <c r="J17" i="5" s="1"/>
  <c r="G17" i="5" s="1"/>
  <c r="T36" i="4"/>
  <c r="J18" i="5" s="1"/>
  <c r="G18" i="5" s="1"/>
  <c r="U36" i="4"/>
  <c r="J19" i="5" s="1"/>
  <c r="G19" i="5" s="1"/>
  <c r="V36" i="4"/>
  <c r="J20" i="5" s="1"/>
  <c r="G20" i="5" s="1"/>
  <c r="W36" i="4"/>
  <c r="J21" i="5" s="1"/>
  <c r="G21" i="5" s="1"/>
  <c r="X36" i="4"/>
  <c r="J22" i="5" s="1"/>
  <c r="G22" i="5" s="1"/>
  <c r="Y36" i="4"/>
  <c r="J23" i="5" s="1"/>
  <c r="G23" i="5" s="1"/>
  <c r="Z36" i="4"/>
  <c r="J24" i="5" s="1"/>
  <c r="G24" i="5" s="1"/>
  <c r="Q38" i="4"/>
  <c r="R38" i="4"/>
  <c r="S38" i="4"/>
  <c r="T38" i="4"/>
  <c r="U38" i="4"/>
  <c r="V38" i="4"/>
  <c r="W38" i="4"/>
  <c r="X38" i="4"/>
  <c r="Y38" i="4"/>
  <c r="Z38" i="4"/>
  <c r="Q39" i="4"/>
  <c r="R39" i="4"/>
  <c r="S39" i="4"/>
  <c r="T39" i="4"/>
  <c r="U39" i="4"/>
  <c r="V39" i="4"/>
  <c r="W39" i="4"/>
  <c r="X39" i="4"/>
  <c r="Y39" i="4"/>
  <c r="Z39" i="4"/>
  <c r="AG8" i="18" l="1"/>
  <c r="D4" i="6"/>
  <c r="AG9" i="18"/>
  <c r="AX2" i="18"/>
  <c r="AX3" i="18" s="1"/>
  <c r="AW2" i="11"/>
  <c r="H21" i="5" s="1"/>
  <c r="AP2" i="18"/>
  <c r="I14" i="5" s="1"/>
  <c r="AG2" i="18"/>
  <c r="AG3" i="18" s="1"/>
  <c r="AW2" i="18"/>
  <c r="AW3" i="18" s="1"/>
  <c r="AO2" i="18"/>
  <c r="AO3" i="18" s="1"/>
  <c r="AH2" i="18"/>
  <c r="AH3" i="18" s="1"/>
  <c r="AG13" i="18"/>
  <c r="G4" i="6"/>
  <c r="AK3" i="18"/>
  <c r="I9" i="5"/>
  <c r="J25" i="18"/>
  <c r="Z25" i="18"/>
  <c r="K25" i="18"/>
  <c r="I8" i="5"/>
  <c r="I16" i="5"/>
  <c r="I24" i="5"/>
  <c r="AS2" i="11"/>
  <c r="H17" i="5" s="1"/>
  <c r="AS2" i="18"/>
  <c r="F25" i="18"/>
  <c r="N25" i="18"/>
  <c r="V25" i="18"/>
  <c r="I13" i="5"/>
  <c r="R25" i="18"/>
  <c r="I4" i="5"/>
  <c r="I12" i="5"/>
  <c r="I20" i="5"/>
  <c r="AC6" i="4"/>
  <c r="AL2" i="18"/>
  <c r="AT2" i="18"/>
  <c r="AV3" i="11"/>
  <c r="AG14" i="18"/>
  <c r="I4" i="6" s="1"/>
  <c r="AE2" i="18"/>
  <c r="AI2" i="18"/>
  <c r="AM2" i="18"/>
  <c r="AQ2" i="18"/>
  <c r="AU2" i="18"/>
  <c r="AY2" i="18"/>
  <c r="AC1" i="18"/>
  <c r="Y25" i="11"/>
  <c r="U25" i="11"/>
  <c r="Q25" i="11"/>
  <c r="X25" i="11"/>
  <c r="T25" i="11"/>
  <c r="AZ3" i="11"/>
  <c r="AR3" i="11"/>
  <c r="AY3" i="11"/>
  <c r="AU3" i="11"/>
  <c r="AQ3" i="11"/>
  <c r="AX3" i="11"/>
  <c r="AT3" i="11"/>
  <c r="AP3" i="11"/>
  <c r="Y37" i="4"/>
  <c r="U37" i="4"/>
  <c r="Q37" i="4"/>
  <c r="Z37" i="4"/>
  <c r="V37" i="4"/>
  <c r="R37" i="4"/>
  <c r="W37" i="4"/>
  <c r="S37" i="4"/>
  <c r="X37" i="4"/>
  <c r="T37" i="4"/>
  <c r="P27" i="11"/>
  <c r="O27" i="11"/>
  <c r="N27" i="11"/>
  <c r="M27" i="11"/>
  <c r="L27" i="11"/>
  <c r="K27" i="11"/>
  <c r="J27" i="11"/>
  <c r="I27" i="11"/>
  <c r="H27" i="11"/>
  <c r="G27" i="11"/>
  <c r="F27" i="11"/>
  <c r="E27" i="11"/>
  <c r="I22" i="5" l="1"/>
  <c r="I21" i="5"/>
  <c r="AW3" i="11"/>
  <c r="AP3" i="18"/>
  <c r="I6" i="5"/>
  <c r="I5" i="5"/>
  <c r="AS3" i="11"/>
  <c r="AE3" i="18"/>
  <c r="I3" i="5"/>
  <c r="AQ3" i="18"/>
  <c r="I15" i="5"/>
  <c r="AS3" i="18"/>
  <c r="I17" i="5"/>
  <c r="AM3" i="18"/>
  <c r="I11" i="5"/>
  <c r="AU3" i="18"/>
  <c r="I19" i="5"/>
  <c r="AL3" i="18"/>
  <c r="I10" i="5"/>
  <c r="AY3" i="18"/>
  <c r="I23" i="5"/>
  <c r="AI3" i="18"/>
  <c r="I7" i="5"/>
  <c r="AT3" i="18"/>
  <c r="I18" i="5"/>
  <c r="AC23" i="18"/>
  <c r="AC11" i="18"/>
  <c r="AC7" i="18"/>
  <c r="AC21" i="18"/>
  <c r="AC9" i="18"/>
  <c r="AC22" i="18"/>
  <c r="AC18" i="18"/>
  <c r="AC14" i="18"/>
  <c r="AC10" i="18"/>
  <c r="AC24" i="18"/>
  <c r="AC20" i="18"/>
  <c r="AC17" i="18"/>
  <c r="AC15" i="18"/>
  <c r="AC13" i="18"/>
  <c r="AC8" i="18"/>
  <c r="AC6" i="18"/>
  <c r="AG24" i="18" s="1"/>
  <c r="AC19" i="18"/>
  <c r="AC16" i="18"/>
  <c r="AC12" i="18"/>
  <c r="F36" i="4"/>
  <c r="J4" i="5" s="1"/>
  <c r="G4" i="5" s="1"/>
  <c r="G36" i="4"/>
  <c r="J5" i="5" s="1"/>
  <c r="G5" i="5" s="1"/>
  <c r="H36" i="4"/>
  <c r="J6" i="5" s="1"/>
  <c r="G6" i="5" s="1"/>
  <c r="I36" i="4"/>
  <c r="J7" i="5" s="1"/>
  <c r="G7" i="5" s="1"/>
  <c r="J36" i="4"/>
  <c r="J8" i="5" s="1"/>
  <c r="G8" i="5" s="1"/>
  <c r="K36" i="4"/>
  <c r="J9" i="5" s="1"/>
  <c r="G9" i="5" s="1"/>
  <c r="L36" i="4"/>
  <c r="J10" i="5" s="1"/>
  <c r="G10" i="5" s="1"/>
  <c r="M36" i="4"/>
  <c r="J11" i="5" s="1"/>
  <c r="G11" i="5" s="1"/>
  <c r="N36" i="4"/>
  <c r="J12" i="5" s="1"/>
  <c r="G12" i="5" s="1"/>
  <c r="O36" i="4"/>
  <c r="J13" i="5" s="1"/>
  <c r="G13" i="5" s="1"/>
  <c r="P36" i="4"/>
  <c r="J14" i="5" s="1"/>
  <c r="G14" i="5" s="1"/>
  <c r="E36" i="4"/>
  <c r="J3" i="5" s="1"/>
  <c r="G3" i="5" s="1"/>
  <c r="C3" i="6"/>
  <c r="AG16" i="11"/>
  <c r="K3" i="6" s="1"/>
  <c r="AG15" i="11"/>
  <c r="J3" i="6" s="1"/>
  <c r="AF10" i="11"/>
  <c r="AG10" i="11" s="1"/>
  <c r="AF9" i="11"/>
  <c r="AF8" i="11"/>
  <c r="F3" i="6" s="1"/>
  <c r="AG7" i="11"/>
  <c r="AO5" i="11"/>
  <c r="AN5" i="11"/>
  <c r="AM5" i="11"/>
  <c r="AL5" i="11"/>
  <c r="AK5" i="11"/>
  <c r="AJ5" i="11"/>
  <c r="AI5" i="11"/>
  <c r="AH5" i="11"/>
  <c r="AG5" i="11"/>
  <c r="AF5" i="11"/>
  <c r="AE5" i="11"/>
  <c r="AO4" i="11"/>
  <c r="AN4" i="11"/>
  <c r="AM4" i="11"/>
  <c r="AL4" i="11"/>
  <c r="AK4" i="11"/>
  <c r="AJ4" i="11"/>
  <c r="AI4" i="11"/>
  <c r="AH4" i="11"/>
  <c r="AG4" i="11"/>
  <c r="AF4" i="11"/>
  <c r="AE4" i="11"/>
  <c r="AO2" i="11"/>
  <c r="H13" i="5" s="1"/>
  <c r="AN2" i="11"/>
  <c r="H12" i="5" s="1"/>
  <c r="AM2" i="11"/>
  <c r="H11" i="5" s="1"/>
  <c r="AL2" i="11"/>
  <c r="H10" i="5" s="1"/>
  <c r="AK2" i="11"/>
  <c r="H9" i="5" s="1"/>
  <c r="AJ2" i="11"/>
  <c r="H8" i="5" s="1"/>
  <c r="AI2" i="11"/>
  <c r="H7" i="5" s="1"/>
  <c r="AH2" i="11"/>
  <c r="H6" i="5" s="1"/>
  <c r="AG2" i="11"/>
  <c r="H5" i="5" s="1"/>
  <c r="AF2" i="11"/>
  <c r="H4" i="5" s="1"/>
  <c r="AE2" i="11"/>
  <c r="H3" i="5" s="1"/>
  <c r="AB25" i="11"/>
  <c r="AA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AC1" i="11"/>
  <c r="AC6" i="11" s="1"/>
  <c r="F38" i="4"/>
  <c r="G38" i="4"/>
  <c r="H38" i="4"/>
  <c r="I38" i="4"/>
  <c r="J38" i="4"/>
  <c r="K38" i="4"/>
  <c r="L38" i="4"/>
  <c r="M38" i="4"/>
  <c r="N38" i="4"/>
  <c r="O38" i="4"/>
  <c r="P38" i="4"/>
  <c r="E38" i="4"/>
  <c r="AB33" i="4"/>
  <c r="AA33" i="4"/>
  <c r="AH24" i="18" l="1"/>
  <c r="AG20" i="18"/>
  <c r="AG17" i="18"/>
  <c r="L4" i="6" s="1"/>
  <c r="AG12" i="18"/>
  <c r="AC25" i="18"/>
  <c r="AC8" i="11"/>
  <c r="AC12" i="11"/>
  <c r="AC20" i="11"/>
  <c r="AC24" i="11"/>
  <c r="AC9" i="11"/>
  <c r="AC13" i="11"/>
  <c r="AC17" i="11"/>
  <c r="AC21" i="11"/>
  <c r="AC10" i="11"/>
  <c r="AC14" i="11"/>
  <c r="AC18" i="11"/>
  <c r="AC22" i="11"/>
  <c r="AC7" i="11"/>
  <c r="AG24" i="11" s="1"/>
  <c r="AC11" i="11"/>
  <c r="AC15" i="11"/>
  <c r="AC19" i="11"/>
  <c r="AC23" i="11"/>
  <c r="AC16" i="11"/>
  <c r="AG3" i="11"/>
  <c r="AK3" i="11"/>
  <c r="AO3" i="11"/>
  <c r="AH3" i="11"/>
  <c r="AL3" i="11"/>
  <c r="AE3" i="11"/>
  <c r="AI3" i="11"/>
  <c r="AM3" i="11"/>
  <c r="AG14" i="11"/>
  <c r="I3" i="6" s="1"/>
  <c r="AF3" i="11"/>
  <c r="AJ3" i="11"/>
  <c r="AN3" i="11"/>
  <c r="AG13" i="11"/>
  <c r="D3" i="6"/>
  <c r="E3" i="6"/>
  <c r="G3" i="6"/>
  <c r="AG8" i="11"/>
  <c r="AG9" i="11"/>
  <c r="AC51" i="4"/>
  <c r="K5" i="6" s="1"/>
  <c r="AC50" i="4"/>
  <c r="J5" i="6" s="1"/>
  <c r="AB45" i="4"/>
  <c r="AC45" i="4" s="1"/>
  <c r="AB44" i="4"/>
  <c r="AB43" i="4"/>
  <c r="AC43" i="4" s="1"/>
  <c r="H3" i="6" l="1"/>
  <c r="H4" i="6"/>
  <c r="AG21" i="18"/>
  <c r="AH20" i="18"/>
  <c r="AG20" i="11"/>
  <c r="AH24" i="11"/>
  <c r="AG12" i="11"/>
  <c r="AG17" i="11"/>
  <c r="L3" i="6" s="1"/>
  <c r="AC25" i="11"/>
  <c r="AC49" i="4"/>
  <c r="I5" i="6" s="1"/>
  <c r="C5" i="6"/>
  <c r="AC44" i="4"/>
  <c r="AC48" i="4"/>
  <c r="H5" i="6" s="1"/>
  <c r="G5" i="6"/>
  <c r="F5" i="6"/>
  <c r="D5" i="6"/>
  <c r="E5" i="6"/>
  <c r="AH21" i="18" l="1"/>
  <c r="AG22" i="18"/>
  <c r="AG21" i="11"/>
  <c r="AH20" i="11"/>
  <c r="F39" i="4"/>
  <c r="G39" i="4"/>
  <c r="H39" i="4"/>
  <c r="I39" i="4"/>
  <c r="J39" i="4"/>
  <c r="K39" i="4"/>
  <c r="L39" i="4"/>
  <c r="M39" i="4"/>
  <c r="N39" i="4"/>
  <c r="O39" i="4"/>
  <c r="P39" i="4"/>
  <c r="E39" i="4"/>
  <c r="F33" i="4"/>
  <c r="G33" i="4"/>
  <c r="H33" i="4"/>
  <c r="I33" i="4"/>
  <c r="J33" i="4"/>
  <c r="K33" i="4"/>
  <c r="L33" i="4"/>
  <c r="M33" i="4"/>
  <c r="N33" i="4"/>
  <c r="O33" i="4"/>
  <c r="P33" i="4"/>
  <c r="E33" i="4"/>
  <c r="AH22" i="18" l="1"/>
  <c r="AG23" i="18"/>
  <c r="AH23" i="18" s="1"/>
  <c r="AG22" i="11"/>
  <c r="AH21" i="11"/>
  <c r="AC7" i="4"/>
  <c r="AC9" i="4"/>
  <c r="AC11" i="4"/>
  <c r="AC13" i="4"/>
  <c r="AC15" i="4"/>
  <c r="AC17" i="4"/>
  <c r="AC19" i="4"/>
  <c r="AC21" i="4"/>
  <c r="AC23" i="4"/>
  <c r="AC8" i="4"/>
  <c r="AC10" i="4"/>
  <c r="AC12" i="4"/>
  <c r="AC14" i="4"/>
  <c r="AC16" i="4"/>
  <c r="AC18" i="4"/>
  <c r="AC20" i="4"/>
  <c r="AC22" i="4"/>
  <c r="AC24" i="4"/>
  <c r="M37" i="4"/>
  <c r="I37" i="4"/>
  <c r="E37" i="4"/>
  <c r="P37" i="4"/>
  <c r="L37" i="4"/>
  <c r="H37" i="4"/>
  <c r="O37" i="4"/>
  <c r="K37" i="4"/>
  <c r="G37" i="4"/>
  <c r="N37" i="4"/>
  <c r="J37" i="4"/>
  <c r="F37" i="4"/>
  <c r="AC27" i="4"/>
  <c r="AC30" i="4"/>
  <c r="AC26" i="4"/>
  <c r="AC29" i="4"/>
  <c r="AC25" i="4"/>
  <c r="AC31" i="4"/>
  <c r="AC32" i="4"/>
  <c r="AC28" i="4"/>
  <c r="AC47" i="4" l="1"/>
  <c r="AG23" i="11"/>
  <c r="AH23" i="11" s="1"/>
  <c r="AH22" i="11"/>
  <c r="J52" i="4"/>
  <c r="K52" i="4" s="1"/>
  <c r="J48" i="4"/>
  <c r="K48" i="4" s="1"/>
  <c r="AC33" i="4"/>
  <c r="AC52" i="4"/>
  <c r="L5" i="6" s="1"/>
  <c r="J49" i="4" l="1"/>
  <c r="K49" i="4" l="1"/>
  <c r="J50" i="4"/>
  <c r="K50" i="4" l="1"/>
  <c r="J51" i="4"/>
  <c r="K51" i="4" s="1"/>
</calcChain>
</file>

<file path=xl/sharedStrings.xml><?xml version="1.0" encoding="utf-8"?>
<sst xmlns="http://schemas.openxmlformats.org/spreadsheetml/2006/main" count="267" uniqueCount="116">
  <si>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</si>
  <si>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</si>
  <si>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</si>
  <si>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</si>
  <si>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</si>
  <si>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</si>
  <si>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</si>
  <si>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</si>
  <si>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</si>
  <si>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</si>
  <si>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</si>
  <si>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</si>
  <si>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</si>
  <si>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</si>
  <si>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</si>
  <si>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</si>
  <si>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</si>
  <si>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</si>
  <si>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</si>
  <si>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</si>
  <si>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</si>
  <si>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</si>
  <si>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</si>
  <si>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</si>
  <si>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</si>
  <si>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</si>
  <si>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</si>
  <si>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</si>
  <si>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</si>
  <si>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</si>
  <si>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</si>
  <si>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</si>
  <si>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</si>
  <si>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</si>
  <si>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</si>
  <si>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</si>
  <si>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</si>
  <si>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</si>
  <si>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</si>
  <si>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</si>
  <si>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</si>
  <si>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</si>
  <si>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</si>
  <si>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</si>
  <si>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</si>
  <si>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</si>
  <si>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</si>
  <si>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</si>
  <si>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</si>
  <si>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</si>
  <si>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</si>
  <si>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</si>
  <si>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</si>
  <si>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</si>
  <si>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</si>
  <si>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8K1</t>
  </si>
  <si>
    <t>8K2</t>
  </si>
  <si>
    <t>8K3</t>
  </si>
  <si>
    <t>10.2K1</t>
  </si>
  <si>
    <t>10.2K2</t>
  </si>
  <si>
    <t>10.2K3</t>
  </si>
  <si>
    <t>Агарков</t>
  </si>
  <si>
    <t>А</t>
  </si>
  <si>
    <t>Колчин</t>
  </si>
  <si>
    <t>Комарова</t>
  </si>
  <si>
    <t>Конакова</t>
  </si>
  <si>
    <t>Кондалов</t>
  </si>
  <si>
    <t>Б</t>
  </si>
  <si>
    <t>Леонова</t>
  </si>
  <si>
    <t>Малышева</t>
  </si>
  <si>
    <t>Моськин</t>
  </si>
  <si>
    <t>Осипова</t>
  </si>
  <si>
    <t>Петрова</t>
  </si>
  <si>
    <t>Пчелинцев</t>
  </si>
  <si>
    <t>Ромашина</t>
  </si>
  <si>
    <t>Терсков</t>
  </si>
  <si>
    <t>Бахтиёри</t>
  </si>
  <si>
    <t>Бухариев</t>
  </si>
  <si>
    <t>Вхрева</t>
  </si>
  <si>
    <t>Гончар</t>
  </si>
  <si>
    <t>Клёнин</t>
  </si>
  <si>
    <t>Кондратьев</t>
  </si>
  <si>
    <t>Кузнецова</t>
  </si>
  <si>
    <t>Кузьмина</t>
  </si>
  <si>
    <t>Кутев</t>
  </si>
  <si>
    <t>Рахимов</t>
  </si>
  <si>
    <t>Шабаев</t>
  </si>
  <si>
    <t>Мирзоева</t>
  </si>
  <si>
    <t>Степанова</t>
  </si>
  <si>
    <t>Стрелков</t>
  </si>
  <si>
    <t xml:space="preserve">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задач. </t>
  </si>
  <si>
    <t xml:space="preserve">2. 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
Использовать знаково­символические средства для решения задач; понимать информацию, представленную разными способами: словесно, в виде таблицы, схемы.
</t>
  </si>
  <si>
    <t xml:space="preserve">3.1.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</si>
  <si>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</si>
  <si>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3.3.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</si>
  <si>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4. Овладение начальными сведениями о сущности и особенностях объектов, процессов и явлений действительности; умение анализировать изображения. 
Узнавать изученные объекты и явления живой и неживой природы; использовать знаково­символические средства, в том числе модели, для решения задач.
</t>
  </si>
  <si>
    <t xml:space="preserve">5.Освоение элементарных норм здоровьесберегающего поведения в природной и социальной среде. 
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здоровья.
</t>
  </si>
  <si>
    <t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</si>
  <si>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</si>
  <si>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6.3.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</si>
  <si>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t>
  </si>
  <si>
    <t xml:space="preserve">7.2. 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t>
  </si>
  <si>
    <t xml:space="preserve">8K1.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</si>
  <si>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8K2.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</si>
  <si>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8K3.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</si>
  <si>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</si>
  <si>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9.2. 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</si>
  <si>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</si>
  <si>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10.1.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</si>
  <si>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10.2K1. 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</si>
  <si>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10.2K2.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</si>
  <si>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10.2K3.  Сформированность уважительного отношения к родному краю; осознанно строить речевое высказывание в соответствии с задачами коммуникации. </t>
  </si>
  <si>
    <t>5А</t>
  </si>
  <si>
    <t>5Б</t>
  </si>
  <si>
    <t>Щербакова Н.Н.</t>
  </si>
  <si>
    <t>Исаева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</si>
</sst>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1E-2"/>
                  <c:y val="4.17794973531701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'1'!$E$48:$I$52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'1'!$K$48:$K$52</c:f>
              <c:numCache>
                <c:formatCode>0.0</c:formatCode>
                <c:ptCount val="5"/>
                <c:pt idx="0">
                  <c:v>3.7037037037037033</c:v>
                </c:pt>
                <c:pt idx="1">
                  <c:v>18.518518518518519</c:v>
                </c:pt>
                <c:pt idx="2">
                  <c:v>33.333333333333329</c:v>
                </c:pt>
                <c:pt idx="3">
                  <c:v>25.925925925925924</c:v>
                </c:pt>
                <c:pt idx="4">
                  <c:v>18.518518518518519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'5А'!$AE$20:$AF$24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'5А'!$AH$20:$AH$24</c:f>
              <c:numCache>
                <c:formatCode>0.0</c:formatCode>
                <c:ptCount val="5"/>
                <c:pt idx="0">
                  <c:v>0</c:v>
                </c:pt>
                <c:pt idx="1">
                  <c:v>8.3333333333333321</c:v>
                </c:pt>
                <c:pt idx="2">
                  <c:v>8.3333333333333321</c:v>
                </c:pt>
                <c:pt idx="3">
                  <c:v>41.666666666666671</c:v>
                </c:pt>
                <c:pt idx="4">
                  <c:v>41.666666666666671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'5Б'!$AE$20:$AF$24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'5Б'!$AH$20:$AH$24</c:f>
              <c:numCache>
                <c:formatCode>0.0</c:formatCode>
                <c:ptCount val="5"/>
                <c:pt idx="0">
                  <c:v>6.666666666666667</c:v>
                </c:pt>
                <c:pt idx="1">
                  <c:v>26.666666666666668</c:v>
                </c:pt>
                <c:pt idx="2">
                  <c:v>53.333333333333336</c:v>
                </c:pt>
                <c:pt idx="3">
                  <c:v>13.333333333333334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5E-2"/>
          <c:y val="2.088974867658508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4</c:v>
                </c:pt>
                <c:pt idx="1">
                  <c:v>17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85E-2"/>
                  <c:y val="-1.671179894126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2E-2"/>
                  <c:y val="-1.044487433829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77.777777777777786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52192"/>
        <c:axId val="77753728"/>
        <c:axId val="0"/>
      </c:bar3DChart>
      <c:catAx>
        <c:axId val="7775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7753728"/>
        <c:crosses val="autoZero"/>
        <c:auto val="1"/>
        <c:lblAlgn val="ctr"/>
        <c:lblOffset val="100"/>
        <c:noMultiLvlLbl val="0"/>
      </c:catAx>
      <c:valAx>
        <c:axId val="77753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7752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85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85E-2"/>
                  <c:y val="-1.253384920595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2E-2"/>
                  <c:y val="-8.355899470634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33.388157894736842</c:v>
                </c:pt>
                <c:pt idx="1">
                  <c:v>56.743421052631582</c:v>
                </c:pt>
                <c:pt idx="2">
                  <c:v>63.425925925925924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457664"/>
        <c:axId val="77467648"/>
        <c:axId val="0"/>
      </c:bar3DChart>
      <c:catAx>
        <c:axId val="77457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7467648"/>
        <c:crosses val="autoZero"/>
        <c:auto val="1"/>
        <c:lblAlgn val="ctr"/>
        <c:lblOffset val="100"/>
        <c:noMultiLvlLbl val="0"/>
      </c:catAx>
      <c:valAx>
        <c:axId val="774676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745766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'1'!$E$4:$Z$4</c:f>
              <c:numCache>
                <c:formatCode>General</c:formatCode>
                <c:ptCount val="22"/>
              </c:numCache>
            </c:numRef>
          </c:cat>
          <c:val>
            <c:numRef>
              <c:f>'2'!$D$3:$D$24</c:f>
              <c:numCache>
                <c:formatCode>General</c:formatCode>
                <c:ptCount val="22"/>
                <c:pt idx="0">
                  <c:v>90.74</c:v>
                </c:pt>
                <c:pt idx="1">
                  <c:v>87.04</c:v>
                </c:pt>
                <c:pt idx="2">
                  <c:v>59.26</c:v>
                </c:pt>
                <c:pt idx="3">
                  <c:v>87.04</c:v>
                </c:pt>
                <c:pt idx="4">
                  <c:v>59.26</c:v>
                </c:pt>
                <c:pt idx="5">
                  <c:v>62.96</c:v>
                </c:pt>
                <c:pt idx="6">
                  <c:v>88.89</c:v>
                </c:pt>
                <c:pt idx="7">
                  <c:v>85.19</c:v>
                </c:pt>
                <c:pt idx="8">
                  <c:v>33.33</c:v>
                </c:pt>
                <c:pt idx="9">
                  <c:v>16.670000000000002</c:v>
                </c:pt>
                <c:pt idx="10">
                  <c:v>70.37</c:v>
                </c:pt>
                <c:pt idx="11">
                  <c:v>75.930000000000007</c:v>
                </c:pt>
                <c:pt idx="12">
                  <c:v>92.59</c:v>
                </c:pt>
                <c:pt idx="13">
                  <c:v>70.37</c:v>
                </c:pt>
                <c:pt idx="14">
                  <c:v>29.63</c:v>
                </c:pt>
                <c:pt idx="15">
                  <c:v>96.3</c:v>
                </c:pt>
                <c:pt idx="16">
                  <c:v>81.48</c:v>
                </c:pt>
                <c:pt idx="17">
                  <c:v>18.52</c:v>
                </c:pt>
                <c:pt idx="18">
                  <c:v>66.67</c:v>
                </c:pt>
                <c:pt idx="19">
                  <c:v>77.78</c:v>
                </c:pt>
                <c:pt idx="20">
                  <c:v>48.15</c:v>
                </c:pt>
                <c:pt idx="21">
                  <c:v>12.96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2992"/>
        <c:axId val="77494528"/>
      </c:lineChart>
      <c:catAx>
        <c:axId val="774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7494528"/>
        <c:crosses val="autoZero"/>
        <c:auto val="1"/>
        <c:lblAlgn val="ctr"/>
        <c:lblOffset val="100"/>
        <c:noMultiLvlLbl val="0"/>
      </c:catAx>
      <c:valAx>
        <c:axId val="7749452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7749299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450272</xdr:colOff>
      <xdr:row>5</xdr:row>
      <xdr:rowOff>178376</xdr:rowOff>
    </xdr:from>
    <xdr:to>
      <xdr:col>47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450272</xdr:colOff>
      <xdr:row>5</xdr:row>
      <xdr:rowOff>178376</xdr:rowOff>
    </xdr:from>
    <xdr:to>
      <xdr:col>47</xdr:col>
      <xdr:colOff>419101</xdr:colOff>
      <xdr:row>24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2"/>
  <sheetViews>
    <sheetView view="pageBreakPreview" topLeftCell="A34" zoomScale="60" zoomScaleNormal="85" workbookViewId="0">
      <selection activeCell="E5" sqref="E5:Z5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6" width="4" customWidth="1"/>
    <col min="27" max="27" width="7.5546875" style="30" customWidth="1"/>
    <col min="28" max="28" width="8.6640625" style="3" bestFit="1" customWidth="1"/>
  </cols>
  <sheetData>
    <row r="1" spans="1:29" x14ac:dyDescent="0.3">
      <c r="D1" s="31" t="s">
        <v>35</v>
      </c>
      <c r="E1" s="4">
        <v>2</v>
      </c>
      <c r="F1" s="4">
        <v>2</v>
      </c>
      <c r="G1" s="4">
        <v>1</v>
      </c>
      <c r="H1" s="4">
        <v>2</v>
      </c>
      <c r="I1" s="4">
        <v>3</v>
      </c>
      <c r="J1" s="4">
        <v>2</v>
      </c>
      <c r="K1" s="4">
        <v>1</v>
      </c>
      <c r="L1" s="4">
        <v>1</v>
      </c>
      <c r="M1" s="4">
        <v>1</v>
      </c>
      <c r="N1" s="4">
        <v>2</v>
      </c>
      <c r="O1" s="4">
        <v>1</v>
      </c>
      <c r="P1" s="4">
        <v>2</v>
      </c>
      <c r="Q1" s="4">
        <v>1</v>
      </c>
      <c r="R1" s="4">
        <v>1</v>
      </c>
      <c r="S1" s="4">
        <v>1</v>
      </c>
      <c r="T1" s="4">
        <v>1</v>
      </c>
      <c r="U1" s="4">
        <v>1</v>
      </c>
      <c r="V1" s="4">
        <v>1</v>
      </c>
      <c r="W1" s="4">
        <v>2</v>
      </c>
      <c r="X1" s="4">
        <v>1</v>
      </c>
      <c r="Y1" s="4">
        <v>1</v>
      </c>
      <c r="Z1" s="4">
        <v>2</v>
      </c>
      <c r="AC1" s="5">
        <f>SUM(E1:Z1)</f>
        <v>32</v>
      </c>
    </row>
    <row r="3" spans="1:29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 t="s">
        <v>4</v>
      </c>
      <c r="AB3" s="84" t="s">
        <v>5</v>
      </c>
      <c r="AC3" s="79" t="s">
        <v>7</v>
      </c>
    </row>
    <row r="4" spans="1:29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5"/>
      <c r="AB4" s="85"/>
      <c r="AC4" s="80"/>
    </row>
    <row r="5" spans="1:29" ht="15" thickBot="1" x14ac:dyDescent="0.35">
      <c r="A5" s="81"/>
      <c r="B5" s="81"/>
      <c r="C5" s="81"/>
      <c r="D5" s="81"/>
      <c r="E5" s="75">
        <v>1</v>
      </c>
      <c r="F5" s="76">
        <v>2</v>
      </c>
      <c r="G5" s="76">
        <v>3.1</v>
      </c>
      <c r="H5" s="76">
        <v>3.2</v>
      </c>
      <c r="I5" s="76">
        <v>3.3</v>
      </c>
      <c r="J5" s="76">
        <v>4</v>
      </c>
      <c r="K5" s="76">
        <v>5</v>
      </c>
      <c r="L5" s="76">
        <v>6.1</v>
      </c>
      <c r="M5" s="76">
        <v>6.2</v>
      </c>
      <c r="N5" s="76">
        <v>6.3</v>
      </c>
      <c r="O5" s="76">
        <v>7.1</v>
      </c>
      <c r="P5" s="76">
        <v>7.2</v>
      </c>
      <c r="Q5" s="76" t="s">
        <v>55</v>
      </c>
      <c r="R5" s="76" t="s">
        <v>56</v>
      </c>
      <c r="S5" s="76" t="s">
        <v>57</v>
      </c>
      <c r="T5" s="76">
        <v>9.1</v>
      </c>
      <c r="U5" s="76">
        <v>9.1999999999999993</v>
      </c>
      <c r="V5" s="76">
        <v>9.3000000000000007</v>
      </c>
      <c r="W5" s="76">
        <v>10.1</v>
      </c>
      <c r="X5" s="76" t="s">
        <v>58</v>
      </c>
      <c r="Y5" s="76" t="s">
        <v>59</v>
      </c>
      <c r="Z5" s="76" t="s">
        <v>60</v>
      </c>
      <c r="AA5" s="86"/>
      <c r="AB5" s="86"/>
      <c r="AC5" s="81"/>
    </row>
    <row r="6" spans="1:29" x14ac:dyDescent="0.3">
      <c r="A6" s="1">
        <v>1</v>
      </c>
      <c r="B6" s="1" t="s">
        <v>61</v>
      </c>
      <c r="C6" s="2">
        <v>1</v>
      </c>
      <c r="D6" s="77" t="s">
        <v>62</v>
      </c>
      <c r="E6" s="77">
        <v>2</v>
      </c>
      <c r="F6" s="77">
        <v>0</v>
      </c>
      <c r="G6" s="77">
        <v>0</v>
      </c>
      <c r="H6" s="77">
        <v>2</v>
      </c>
      <c r="I6" s="77">
        <v>3</v>
      </c>
      <c r="J6" s="77">
        <v>0</v>
      </c>
      <c r="K6" s="77">
        <v>1</v>
      </c>
      <c r="L6" s="7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0</v>
      </c>
      <c r="Z6" s="77">
        <v>0</v>
      </c>
      <c r="AA6" s="74">
        <f t="shared" ref="AA6:AA32" si="0">SUM(E6:Z6)</f>
        <v>9</v>
      </c>
      <c r="AB6" s="2">
        <v>3</v>
      </c>
      <c r="AC6" s="6">
        <f>AA6/$AC$1*100</f>
        <v>28.125</v>
      </c>
    </row>
    <row r="7" spans="1:29" x14ac:dyDescent="0.3">
      <c r="A7" s="1">
        <v>2</v>
      </c>
      <c r="B7" s="1" t="s">
        <v>63</v>
      </c>
      <c r="C7" s="2">
        <v>1</v>
      </c>
      <c r="D7" s="77" t="s">
        <v>62</v>
      </c>
      <c r="E7" s="77">
        <v>1</v>
      </c>
      <c r="F7" s="77">
        <v>2</v>
      </c>
      <c r="G7" s="77">
        <v>0</v>
      </c>
      <c r="H7" s="77">
        <v>0</v>
      </c>
      <c r="I7" s="77">
        <v>1</v>
      </c>
      <c r="J7" s="77">
        <v>0</v>
      </c>
      <c r="K7" s="77">
        <v>1</v>
      </c>
      <c r="L7" s="77">
        <v>0</v>
      </c>
      <c r="M7" s="77">
        <v>0</v>
      </c>
      <c r="N7" s="77">
        <v>1</v>
      </c>
      <c r="O7" s="77">
        <v>1</v>
      </c>
      <c r="P7" s="77">
        <v>2</v>
      </c>
      <c r="Q7" s="77">
        <v>1</v>
      </c>
      <c r="R7" s="77">
        <v>1</v>
      </c>
      <c r="S7" s="77">
        <v>1</v>
      </c>
      <c r="T7" s="77">
        <v>1</v>
      </c>
      <c r="U7" s="77">
        <v>0</v>
      </c>
      <c r="V7" s="77">
        <v>1</v>
      </c>
      <c r="W7" s="77">
        <v>1</v>
      </c>
      <c r="X7" s="77">
        <v>1</v>
      </c>
      <c r="Y7" s="77">
        <v>1</v>
      </c>
      <c r="Z7" s="77">
        <v>0</v>
      </c>
      <c r="AA7" s="74">
        <f t="shared" si="0"/>
        <v>17</v>
      </c>
      <c r="AB7" s="2">
        <v>3</v>
      </c>
      <c r="AC7" s="6">
        <f t="shared" ref="AC7:AC24" si="1">AA7/$AC$1*100</f>
        <v>53.125</v>
      </c>
    </row>
    <row r="8" spans="1:29" x14ac:dyDescent="0.3">
      <c r="A8" s="1">
        <v>3</v>
      </c>
      <c r="B8" s="1" t="s">
        <v>64</v>
      </c>
      <c r="C8" s="2">
        <v>2</v>
      </c>
      <c r="D8" s="77" t="s">
        <v>62</v>
      </c>
      <c r="E8" s="77">
        <v>2</v>
      </c>
      <c r="F8" s="77">
        <v>1</v>
      </c>
      <c r="G8" s="77">
        <v>0</v>
      </c>
      <c r="H8" s="77">
        <v>2</v>
      </c>
      <c r="I8" s="77">
        <v>1</v>
      </c>
      <c r="J8" s="77">
        <v>2</v>
      </c>
      <c r="K8" s="77">
        <v>1</v>
      </c>
      <c r="L8" s="77">
        <v>1</v>
      </c>
      <c r="M8" s="77">
        <v>0</v>
      </c>
      <c r="N8" s="77">
        <v>0</v>
      </c>
      <c r="O8" s="77">
        <v>1</v>
      </c>
      <c r="P8" s="77">
        <v>2</v>
      </c>
      <c r="Q8" s="77">
        <v>1</v>
      </c>
      <c r="R8" s="77">
        <v>1</v>
      </c>
      <c r="S8" s="77">
        <v>0</v>
      </c>
      <c r="T8" s="77">
        <v>1</v>
      </c>
      <c r="U8" s="77">
        <v>1</v>
      </c>
      <c r="V8" s="77">
        <v>0</v>
      </c>
      <c r="W8" s="77">
        <v>2</v>
      </c>
      <c r="X8" s="77">
        <v>1</v>
      </c>
      <c r="Y8" s="77">
        <v>0</v>
      </c>
      <c r="Z8" s="77">
        <v>0</v>
      </c>
      <c r="AA8" s="74">
        <f t="shared" si="0"/>
        <v>20</v>
      </c>
      <c r="AB8" s="2">
        <v>4</v>
      </c>
      <c r="AC8" s="6">
        <f t="shared" si="1"/>
        <v>62.5</v>
      </c>
    </row>
    <row r="9" spans="1:29" x14ac:dyDescent="0.3">
      <c r="A9" s="1">
        <v>4</v>
      </c>
      <c r="B9" s="1" t="s">
        <v>65</v>
      </c>
      <c r="C9" s="2">
        <v>2</v>
      </c>
      <c r="D9" s="77" t="s">
        <v>62</v>
      </c>
      <c r="E9" s="77">
        <v>2</v>
      </c>
      <c r="F9" s="77">
        <v>1</v>
      </c>
      <c r="G9" s="77">
        <v>1</v>
      </c>
      <c r="H9" s="77">
        <v>2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0</v>
      </c>
      <c r="O9" s="77">
        <v>1</v>
      </c>
      <c r="P9" s="77">
        <v>2</v>
      </c>
      <c r="Q9" s="77">
        <v>0</v>
      </c>
      <c r="R9" s="77">
        <v>0</v>
      </c>
      <c r="S9" s="77">
        <v>0</v>
      </c>
      <c r="T9" s="77">
        <v>1</v>
      </c>
      <c r="U9" s="77">
        <v>1</v>
      </c>
      <c r="V9" s="77">
        <v>0</v>
      </c>
      <c r="W9" s="77">
        <v>2</v>
      </c>
      <c r="X9" s="77">
        <v>1</v>
      </c>
      <c r="Y9" s="77">
        <v>0</v>
      </c>
      <c r="Z9" s="77">
        <v>0</v>
      </c>
      <c r="AA9" s="74">
        <f t="shared" si="0"/>
        <v>19</v>
      </c>
      <c r="AB9" s="2">
        <v>4</v>
      </c>
      <c r="AC9" s="6">
        <f t="shared" si="1"/>
        <v>59.375</v>
      </c>
    </row>
    <row r="10" spans="1:29" x14ac:dyDescent="0.3">
      <c r="A10" s="1">
        <v>5</v>
      </c>
      <c r="B10" s="1" t="s">
        <v>66</v>
      </c>
      <c r="C10" s="2">
        <v>1</v>
      </c>
      <c r="D10" s="77" t="s">
        <v>67</v>
      </c>
      <c r="E10" s="77">
        <v>1</v>
      </c>
      <c r="F10" s="77">
        <v>2</v>
      </c>
      <c r="G10" s="77">
        <v>1</v>
      </c>
      <c r="H10" s="77">
        <v>1</v>
      </c>
      <c r="I10" s="77">
        <v>3</v>
      </c>
      <c r="J10" s="77">
        <v>1</v>
      </c>
      <c r="K10" s="77">
        <v>0</v>
      </c>
      <c r="L10" s="77">
        <v>1</v>
      </c>
      <c r="M10" s="77">
        <v>0</v>
      </c>
      <c r="N10" s="77">
        <v>2</v>
      </c>
      <c r="O10" s="77">
        <v>1</v>
      </c>
      <c r="P10" s="77">
        <v>2</v>
      </c>
      <c r="Q10" s="77">
        <v>1</v>
      </c>
      <c r="R10" s="77">
        <v>1</v>
      </c>
      <c r="S10" s="77">
        <v>1</v>
      </c>
      <c r="T10" s="77">
        <v>1</v>
      </c>
      <c r="U10" s="77">
        <v>1</v>
      </c>
      <c r="V10" s="77">
        <v>0</v>
      </c>
      <c r="W10" s="77">
        <v>1</v>
      </c>
      <c r="X10" s="77">
        <v>1</v>
      </c>
      <c r="Y10" s="77">
        <v>1</v>
      </c>
      <c r="Z10" s="77">
        <v>0</v>
      </c>
      <c r="AA10" s="74">
        <f t="shared" si="0"/>
        <v>23</v>
      </c>
      <c r="AB10" s="2">
        <v>4</v>
      </c>
      <c r="AC10" s="6">
        <f t="shared" si="1"/>
        <v>71.875</v>
      </c>
    </row>
    <row r="11" spans="1:29" x14ac:dyDescent="0.3">
      <c r="A11" s="1">
        <v>6</v>
      </c>
      <c r="B11" s="1" t="s">
        <v>68</v>
      </c>
      <c r="C11" s="2">
        <v>2</v>
      </c>
      <c r="D11" s="77" t="s">
        <v>67</v>
      </c>
      <c r="E11" s="77">
        <v>2</v>
      </c>
      <c r="F11" s="77">
        <v>2</v>
      </c>
      <c r="G11" s="77">
        <v>1</v>
      </c>
      <c r="H11" s="77">
        <v>2</v>
      </c>
      <c r="I11" s="77">
        <v>3</v>
      </c>
      <c r="J11" s="77">
        <v>2</v>
      </c>
      <c r="K11" s="77">
        <v>1</v>
      </c>
      <c r="L11" s="77">
        <v>1</v>
      </c>
      <c r="M11" s="77">
        <v>1</v>
      </c>
      <c r="N11" s="77">
        <v>0</v>
      </c>
      <c r="O11" s="77">
        <v>1</v>
      </c>
      <c r="P11" s="77">
        <v>2</v>
      </c>
      <c r="Q11" s="77">
        <v>1</v>
      </c>
      <c r="R11" s="77">
        <v>1</v>
      </c>
      <c r="S11" s="77">
        <v>0</v>
      </c>
      <c r="T11" s="77">
        <v>1</v>
      </c>
      <c r="U11" s="77">
        <v>1</v>
      </c>
      <c r="V11" s="77">
        <v>1</v>
      </c>
      <c r="W11" s="77">
        <v>2</v>
      </c>
      <c r="X11" s="77">
        <v>1</v>
      </c>
      <c r="Y11" s="77">
        <v>1</v>
      </c>
      <c r="Z11" s="77">
        <v>2</v>
      </c>
      <c r="AA11" s="74">
        <f t="shared" si="0"/>
        <v>29</v>
      </c>
      <c r="AB11" s="2">
        <v>5</v>
      </c>
      <c r="AC11" s="6">
        <f t="shared" si="1"/>
        <v>90.625</v>
      </c>
    </row>
    <row r="12" spans="1:29" x14ac:dyDescent="0.3">
      <c r="A12" s="1">
        <v>7</v>
      </c>
      <c r="B12" s="1" t="s">
        <v>69</v>
      </c>
      <c r="C12" s="2">
        <v>1</v>
      </c>
      <c r="D12" s="77" t="s">
        <v>62</v>
      </c>
      <c r="E12" s="77">
        <v>2</v>
      </c>
      <c r="F12" s="77">
        <v>2</v>
      </c>
      <c r="G12" s="77">
        <v>1</v>
      </c>
      <c r="H12" s="77">
        <v>2</v>
      </c>
      <c r="I12" s="77">
        <v>3</v>
      </c>
      <c r="J12" s="77">
        <v>1</v>
      </c>
      <c r="K12" s="77">
        <v>1</v>
      </c>
      <c r="L12" s="77">
        <v>1</v>
      </c>
      <c r="M12" s="77">
        <v>0</v>
      </c>
      <c r="N12" s="77">
        <v>0</v>
      </c>
      <c r="O12" s="77">
        <v>1</v>
      </c>
      <c r="P12" s="77">
        <v>2</v>
      </c>
      <c r="Q12" s="77">
        <v>1</v>
      </c>
      <c r="R12" s="77">
        <v>1</v>
      </c>
      <c r="S12" s="77">
        <v>1</v>
      </c>
      <c r="T12" s="77">
        <v>1</v>
      </c>
      <c r="U12" s="77">
        <v>0</v>
      </c>
      <c r="V12" s="77">
        <v>1</v>
      </c>
      <c r="W12" s="77">
        <v>2</v>
      </c>
      <c r="X12" s="77">
        <v>1</v>
      </c>
      <c r="Y12" s="77">
        <v>1</v>
      </c>
      <c r="Z12" s="77">
        <v>2</v>
      </c>
      <c r="AA12" s="74">
        <f t="shared" si="0"/>
        <v>27</v>
      </c>
      <c r="AB12" s="2">
        <v>5</v>
      </c>
      <c r="AC12" s="6">
        <f t="shared" si="1"/>
        <v>84.375</v>
      </c>
    </row>
    <row r="13" spans="1:29" x14ac:dyDescent="0.3">
      <c r="A13" s="1">
        <v>8</v>
      </c>
      <c r="B13" s="1" t="s">
        <v>70</v>
      </c>
      <c r="C13" s="2">
        <v>1</v>
      </c>
      <c r="D13" s="77" t="s">
        <v>67</v>
      </c>
      <c r="E13" s="77">
        <v>2</v>
      </c>
      <c r="F13" s="77">
        <v>2</v>
      </c>
      <c r="G13" s="77">
        <v>1</v>
      </c>
      <c r="H13" s="77">
        <v>2</v>
      </c>
      <c r="I13" s="77">
        <v>1</v>
      </c>
      <c r="J13" s="77">
        <v>1</v>
      </c>
      <c r="K13" s="77">
        <v>1</v>
      </c>
      <c r="L13" s="77">
        <v>1</v>
      </c>
      <c r="M13" s="77">
        <v>0</v>
      </c>
      <c r="N13" s="77">
        <v>2</v>
      </c>
      <c r="O13" s="77">
        <v>1</v>
      </c>
      <c r="P13" s="77">
        <v>2</v>
      </c>
      <c r="Q13" s="77">
        <v>1</v>
      </c>
      <c r="R13" s="77">
        <v>1</v>
      </c>
      <c r="S13" s="77">
        <v>1</v>
      </c>
      <c r="T13" s="77">
        <v>1</v>
      </c>
      <c r="U13" s="77">
        <v>1</v>
      </c>
      <c r="V13" s="77">
        <v>0</v>
      </c>
      <c r="W13" s="77">
        <v>2</v>
      </c>
      <c r="X13" s="77">
        <v>1</v>
      </c>
      <c r="Y13" s="77">
        <v>0</v>
      </c>
      <c r="Z13" s="77">
        <v>0</v>
      </c>
      <c r="AA13" s="74">
        <f t="shared" si="0"/>
        <v>24</v>
      </c>
      <c r="AB13" s="2">
        <v>4</v>
      </c>
      <c r="AC13" s="6">
        <f t="shared" si="1"/>
        <v>75</v>
      </c>
    </row>
    <row r="14" spans="1:29" x14ac:dyDescent="0.3">
      <c r="A14" s="1">
        <v>9</v>
      </c>
      <c r="B14" s="1" t="s">
        <v>71</v>
      </c>
      <c r="C14" s="2">
        <v>2</v>
      </c>
      <c r="D14" s="77" t="s">
        <v>62</v>
      </c>
      <c r="E14" s="77">
        <v>2</v>
      </c>
      <c r="F14" s="77">
        <v>2</v>
      </c>
      <c r="G14" s="77">
        <v>0</v>
      </c>
      <c r="H14" s="77">
        <v>2</v>
      </c>
      <c r="I14" s="77">
        <v>3</v>
      </c>
      <c r="J14" s="77">
        <v>1</v>
      </c>
      <c r="K14" s="77">
        <v>1</v>
      </c>
      <c r="L14" s="77">
        <v>1</v>
      </c>
      <c r="M14" s="77">
        <v>0</v>
      </c>
      <c r="N14" s="77">
        <v>0</v>
      </c>
      <c r="O14" s="77">
        <v>1</v>
      </c>
      <c r="P14" s="77">
        <v>2</v>
      </c>
      <c r="Q14" s="77">
        <v>1</v>
      </c>
      <c r="R14" s="77">
        <v>1</v>
      </c>
      <c r="S14" s="77">
        <v>0</v>
      </c>
      <c r="T14" s="77">
        <v>1</v>
      </c>
      <c r="U14" s="77">
        <v>1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4">
        <f t="shared" si="0"/>
        <v>19</v>
      </c>
      <c r="AB14" s="2">
        <v>4</v>
      </c>
      <c r="AC14" s="6">
        <f t="shared" si="1"/>
        <v>59.375</v>
      </c>
    </row>
    <row r="15" spans="1:29" x14ac:dyDescent="0.3">
      <c r="A15" s="1">
        <v>10</v>
      </c>
      <c r="B15" s="1" t="s">
        <v>72</v>
      </c>
      <c r="C15" s="2">
        <v>1</v>
      </c>
      <c r="D15" s="77" t="s">
        <v>67</v>
      </c>
      <c r="E15" s="77">
        <v>2</v>
      </c>
      <c r="F15" s="77">
        <v>2</v>
      </c>
      <c r="G15" s="77">
        <v>1</v>
      </c>
      <c r="H15" s="77">
        <v>2</v>
      </c>
      <c r="I15" s="77">
        <v>1</v>
      </c>
      <c r="J15" s="77">
        <v>1</v>
      </c>
      <c r="K15" s="77">
        <v>1</v>
      </c>
      <c r="L15" s="77">
        <v>0</v>
      </c>
      <c r="M15" s="77">
        <v>0</v>
      </c>
      <c r="N15" s="77">
        <v>0</v>
      </c>
      <c r="O15" s="77">
        <v>1</v>
      </c>
      <c r="P15" s="77">
        <v>2</v>
      </c>
      <c r="Q15" s="77">
        <v>1</v>
      </c>
      <c r="R15" s="77">
        <v>1</v>
      </c>
      <c r="S15" s="77">
        <v>1</v>
      </c>
      <c r="T15" s="77">
        <v>1</v>
      </c>
      <c r="U15" s="77">
        <v>1</v>
      </c>
      <c r="V15" s="77">
        <v>1</v>
      </c>
      <c r="W15" s="77">
        <v>1</v>
      </c>
      <c r="X15" s="77">
        <v>1</v>
      </c>
      <c r="Y15" s="77">
        <v>1</v>
      </c>
      <c r="Z15" s="77">
        <v>1</v>
      </c>
      <c r="AA15" s="74">
        <f t="shared" si="0"/>
        <v>23</v>
      </c>
      <c r="AB15" s="2">
        <v>4</v>
      </c>
      <c r="AC15" s="6">
        <f t="shared" si="1"/>
        <v>71.875</v>
      </c>
    </row>
    <row r="16" spans="1:29" x14ac:dyDescent="0.3">
      <c r="A16" s="1">
        <v>11</v>
      </c>
      <c r="B16" s="1" t="s">
        <v>73</v>
      </c>
      <c r="C16" s="2">
        <v>2</v>
      </c>
      <c r="D16" s="77" t="s">
        <v>62</v>
      </c>
      <c r="E16" s="77">
        <v>2</v>
      </c>
      <c r="F16" s="77">
        <v>2</v>
      </c>
      <c r="G16" s="77">
        <v>0</v>
      </c>
      <c r="H16" s="77">
        <v>2</v>
      </c>
      <c r="I16" s="77">
        <v>0</v>
      </c>
      <c r="J16" s="77">
        <v>1</v>
      </c>
      <c r="K16" s="77">
        <v>0</v>
      </c>
      <c r="L16" s="77">
        <v>1</v>
      </c>
      <c r="M16" s="77">
        <v>0</v>
      </c>
      <c r="N16" s="77">
        <v>0</v>
      </c>
      <c r="O16" s="77">
        <v>1</v>
      </c>
      <c r="P16" s="77">
        <v>2</v>
      </c>
      <c r="Q16" s="77">
        <v>1</v>
      </c>
      <c r="R16" s="77">
        <v>1</v>
      </c>
      <c r="S16" s="77">
        <v>0</v>
      </c>
      <c r="T16" s="77">
        <v>1</v>
      </c>
      <c r="U16" s="77">
        <v>1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4">
        <f t="shared" si="0"/>
        <v>15</v>
      </c>
      <c r="AB16" s="2">
        <v>3</v>
      </c>
      <c r="AC16" s="6">
        <f t="shared" si="1"/>
        <v>46.875</v>
      </c>
    </row>
    <row r="17" spans="1:29" x14ac:dyDescent="0.3">
      <c r="A17" s="1">
        <v>12</v>
      </c>
      <c r="B17" s="1" t="s">
        <v>74</v>
      </c>
      <c r="C17" s="2">
        <v>2</v>
      </c>
      <c r="D17" s="77" t="s">
        <v>62</v>
      </c>
      <c r="E17" s="77">
        <v>2</v>
      </c>
      <c r="F17" s="77">
        <v>1</v>
      </c>
      <c r="G17" s="77">
        <v>0</v>
      </c>
      <c r="H17" s="77">
        <v>2</v>
      </c>
      <c r="I17" s="77">
        <v>1</v>
      </c>
      <c r="J17" s="77">
        <v>2</v>
      </c>
      <c r="K17" s="77">
        <v>1</v>
      </c>
      <c r="L17" s="77">
        <v>1</v>
      </c>
      <c r="M17" s="77">
        <v>0</v>
      </c>
      <c r="N17" s="77">
        <v>0</v>
      </c>
      <c r="O17" s="77">
        <v>1</v>
      </c>
      <c r="P17" s="77">
        <v>2</v>
      </c>
      <c r="Q17" s="77">
        <v>1</v>
      </c>
      <c r="R17" s="77">
        <v>1</v>
      </c>
      <c r="S17" s="77">
        <v>0</v>
      </c>
      <c r="T17" s="77">
        <v>1</v>
      </c>
      <c r="U17" s="77">
        <v>1</v>
      </c>
      <c r="V17" s="77">
        <v>1</v>
      </c>
      <c r="W17" s="77">
        <v>1</v>
      </c>
      <c r="X17" s="77">
        <v>1</v>
      </c>
      <c r="Y17" s="77">
        <v>0</v>
      </c>
      <c r="Z17" s="77">
        <v>0</v>
      </c>
      <c r="AA17" s="74">
        <f t="shared" si="0"/>
        <v>20</v>
      </c>
      <c r="AB17" s="2">
        <v>4</v>
      </c>
      <c r="AC17" s="6">
        <f t="shared" si="1"/>
        <v>62.5</v>
      </c>
    </row>
    <row r="18" spans="1:29" x14ac:dyDescent="0.3">
      <c r="A18" s="1">
        <v>13</v>
      </c>
      <c r="B18" s="1" t="s">
        <v>75</v>
      </c>
      <c r="C18" s="2">
        <v>2</v>
      </c>
      <c r="D18" s="77" t="s">
        <v>62</v>
      </c>
      <c r="E18" s="77">
        <v>1</v>
      </c>
      <c r="F18" s="77">
        <v>1</v>
      </c>
      <c r="G18" s="77">
        <v>0</v>
      </c>
      <c r="H18" s="77">
        <v>0</v>
      </c>
      <c r="I18" s="77">
        <v>1</v>
      </c>
      <c r="J18" s="77">
        <v>0</v>
      </c>
      <c r="K18" s="77">
        <v>1</v>
      </c>
      <c r="L18" s="77">
        <v>1</v>
      </c>
      <c r="M18" s="77">
        <v>1</v>
      </c>
      <c r="N18" s="77">
        <v>0</v>
      </c>
      <c r="O18" s="77">
        <v>0</v>
      </c>
      <c r="P18" s="77">
        <v>0</v>
      </c>
      <c r="Q18" s="77">
        <v>1</v>
      </c>
      <c r="R18" s="77">
        <v>0</v>
      </c>
      <c r="S18" s="77">
        <v>0</v>
      </c>
      <c r="T18" s="77">
        <v>1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4">
        <f t="shared" si="0"/>
        <v>8</v>
      </c>
      <c r="AB18" s="2">
        <v>3</v>
      </c>
      <c r="AC18" s="6">
        <f t="shared" si="1"/>
        <v>25</v>
      </c>
    </row>
    <row r="19" spans="1:29" x14ac:dyDescent="0.3">
      <c r="A19" s="1">
        <v>14</v>
      </c>
      <c r="B19" s="1" t="s">
        <v>76</v>
      </c>
      <c r="C19" s="2">
        <v>1</v>
      </c>
      <c r="D19" s="77" t="s">
        <v>67</v>
      </c>
      <c r="E19" s="77">
        <v>2</v>
      </c>
      <c r="F19" s="77">
        <v>2</v>
      </c>
      <c r="G19" s="77">
        <v>1</v>
      </c>
      <c r="H19" s="77">
        <v>2</v>
      </c>
      <c r="I19" s="77">
        <v>1</v>
      </c>
      <c r="J19" s="77">
        <v>1</v>
      </c>
      <c r="K19" s="77">
        <v>1</v>
      </c>
      <c r="L19" s="77">
        <v>1</v>
      </c>
      <c r="M19" s="77">
        <v>0</v>
      </c>
      <c r="N19" s="77">
        <v>0</v>
      </c>
      <c r="O19" s="77">
        <v>1</v>
      </c>
      <c r="P19" s="77">
        <v>2</v>
      </c>
      <c r="Q19" s="77">
        <v>1</v>
      </c>
      <c r="R19" s="77">
        <v>1</v>
      </c>
      <c r="S19" s="77">
        <v>0</v>
      </c>
      <c r="T19" s="77">
        <v>1</v>
      </c>
      <c r="U19" s="77">
        <v>1</v>
      </c>
      <c r="V19" s="77">
        <v>0</v>
      </c>
      <c r="W19" s="77">
        <v>2</v>
      </c>
      <c r="X19" s="77">
        <v>1</v>
      </c>
      <c r="Y19" s="77">
        <v>0</v>
      </c>
      <c r="Z19" s="77">
        <v>0</v>
      </c>
      <c r="AA19" s="74">
        <f t="shared" si="0"/>
        <v>21</v>
      </c>
      <c r="AB19" s="2">
        <v>4</v>
      </c>
      <c r="AC19" s="6">
        <f t="shared" si="1"/>
        <v>65.625</v>
      </c>
    </row>
    <row r="20" spans="1:29" x14ac:dyDescent="0.3">
      <c r="A20" s="1">
        <v>15</v>
      </c>
      <c r="B20" s="1" t="s">
        <v>77</v>
      </c>
      <c r="C20" s="2">
        <v>1</v>
      </c>
      <c r="D20" s="77" t="s">
        <v>67</v>
      </c>
      <c r="E20" s="77">
        <v>2</v>
      </c>
      <c r="F20" s="77">
        <v>2</v>
      </c>
      <c r="G20" s="77">
        <v>1</v>
      </c>
      <c r="H20" s="77">
        <v>2</v>
      </c>
      <c r="I20" s="77">
        <v>3</v>
      </c>
      <c r="J20" s="77">
        <v>1</v>
      </c>
      <c r="K20" s="77">
        <v>1</v>
      </c>
      <c r="L20" s="77">
        <v>1</v>
      </c>
      <c r="M20" s="77">
        <v>1</v>
      </c>
      <c r="N20" s="77">
        <v>1</v>
      </c>
      <c r="O20" s="77">
        <v>1</v>
      </c>
      <c r="P20" s="77">
        <v>2</v>
      </c>
      <c r="Q20" s="77">
        <v>1</v>
      </c>
      <c r="R20" s="77">
        <v>1</v>
      </c>
      <c r="S20" s="77">
        <v>1</v>
      </c>
      <c r="T20" s="77">
        <v>1</v>
      </c>
      <c r="U20" s="77">
        <v>1</v>
      </c>
      <c r="V20" s="77">
        <v>0</v>
      </c>
      <c r="W20" s="77">
        <v>2</v>
      </c>
      <c r="X20" s="77">
        <v>1</v>
      </c>
      <c r="Y20" s="77">
        <v>1</v>
      </c>
      <c r="Z20" s="77">
        <v>0</v>
      </c>
      <c r="AA20" s="74">
        <f t="shared" si="0"/>
        <v>27</v>
      </c>
      <c r="AB20" s="2">
        <v>5</v>
      </c>
      <c r="AC20" s="6">
        <f t="shared" si="1"/>
        <v>84.375</v>
      </c>
    </row>
    <row r="21" spans="1:29" x14ac:dyDescent="0.3">
      <c r="A21" s="1">
        <v>16</v>
      </c>
      <c r="B21" s="1" t="s">
        <v>78</v>
      </c>
      <c r="C21" s="2">
        <v>1</v>
      </c>
      <c r="D21" s="77" t="s">
        <v>67</v>
      </c>
      <c r="E21" s="77">
        <v>2</v>
      </c>
      <c r="F21" s="77">
        <v>2</v>
      </c>
      <c r="G21" s="77">
        <v>0</v>
      </c>
      <c r="H21" s="77">
        <v>2</v>
      </c>
      <c r="I21" s="77">
        <v>0</v>
      </c>
      <c r="J21" s="77">
        <v>1</v>
      </c>
      <c r="K21" s="77">
        <v>1</v>
      </c>
      <c r="L21" s="77">
        <v>1</v>
      </c>
      <c r="M21" s="77">
        <v>0</v>
      </c>
      <c r="N21" s="77">
        <v>1</v>
      </c>
      <c r="O21" s="77">
        <v>1</v>
      </c>
      <c r="P21" s="77">
        <v>2</v>
      </c>
      <c r="Q21" s="77">
        <v>1</v>
      </c>
      <c r="R21" s="77">
        <v>1</v>
      </c>
      <c r="S21" s="77">
        <v>1</v>
      </c>
      <c r="T21" s="77">
        <v>1</v>
      </c>
      <c r="U21" s="77">
        <v>0</v>
      </c>
      <c r="V21" s="77">
        <v>0</v>
      </c>
      <c r="W21" s="77">
        <v>2</v>
      </c>
      <c r="X21" s="77">
        <v>1</v>
      </c>
      <c r="Y21" s="77">
        <v>0</v>
      </c>
      <c r="Z21" s="77">
        <v>1</v>
      </c>
      <c r="AA21" s="74">
        <f t="shared" si="0"/>
        <v>21</v>
      </c>
      <c r="AB21" s="2">
        <v>4</v>
      </c>
      <c r="AC21" s="6">
        <f t="shared" si="1"/>
        <v>65.625</v>
      </c>
    </row>
    <row r="22" spans="1:29" x14ac:dyDescent="0.3">
      <c r="A22" s="1">
        <v>17</v>
      </c>
      <c r="B22" s="1" t="s">
        <v>79</v>
      </c>
      <c r="C22" s="2">
        <v>2</v>
      </c>
      <c r="D22" s="77" t="s">
        <v>67</v>
      </c>
      <c r="E22" s="77">
        <v>2</v>
      </c>
      <c r="F22" s="77">
        <v>2</v>
      </c>
      <c r="G22" s="77">
        <v>1</v>
      </c>
      <c r="H22" s="77">
        <v>2</v>
      </c>
      <c r="I22" s="77">
        <v>3</v>
      </c>
      <c r="J22" s="77">
        <v>2</v>
      </c>
      <c r="K22" s="77">
        <v>1</v>
      </c>
      <c r="L22" s="77">
        <v>1</v>
      </c>
      <c r="M22" s="77">
        <v>1</v>
      </c>
      <c r="N22" s="77">
        <v>2</v>
      </c>
      <c r="O22" s="77">
        <v>0</v>
      </c>
      <c r="P22" s="77">
        <v>1</v>
      </c>
      <c r="Q22" s="77">
        <v>1</v>
      </c>
      <c r="R22" s="77">
        <v>0</v>
      </c>
      <c r="S22" s="77">
        <v>0</v>
      </c>
      <c r="T22" s="77">
        <v>1</v>
      </c>
      <c r="U22" s="77">
        <v>1</v>
      </c>
      <c r="V22" s="77">
        <v>0</v>
      </c>
      <c r="W22" s="77">
        <v>2</v>
      </c>
      <c r="X22" s="77">
        <v>1</v>
      </c>
      <c r="Y22" s="77">
        <v>1</v>
      </c>
      <c r="Z22" s="77">
        <v>0</v>
      </c>
      <c r="AA22" s="74">
        <f t="shared" si="0"/>
        <v>25</v>
      </c>
      <c r="AB22" s="2">
        <v>4</v>
      </c>
      <c r="AC22" s="6">
        <f t="shared" si="1"/>
        <v>78.125</v>
      </c>
    </row>
    <row r="23" spans="1:29" x14ac:dyDescent="0.3">
      <c r="A23" s="1">
        <v>18</v>
      </c>
      <c r="B23" s="1" t="s">
        <v>80</v>
      </c>
      <c r="C23" s="2">
        <v>2</v>
      </c>
      <c r="D23" s="77" t="s">
        <v>62</v>
      </c>
      <c r="E23" s="77">
        <v>2</v>
      </c>
      <c r="F23" s="77">
        <v>1</v>
      </c>
      <c r="G23" s="77">
        <v>0</v>
      </c>
      <c r="H23" s="77">
        <v>2</v>
      </c>
      <c r="I23" s="77">
        <v>0</v>
      </c>
      <c r="J23" s="77">
        <v>1</v>
      </c>
      <c r="K23" s="77">
        <v>1</v>
      </c>
      <c r="L23" s="77">
        <v>1</v>
      </c>
      <c r="M23" s="77">
        <v>0</v>
      </c>
      <c r="N23" s="77">
        <v>0</v>
      </c>
      <c r="O23" s="77">
        <v>1</v>
      </c>
      <c r="P23" s="77">
        <v>1</v>
      </c>
      <c r="Q23" s="77">
        <v>1</v>
      </c>
      <c r="R23" s="77">
        <v>0</v>
      </c>
      <c r="S23" s="77">
        <v>0</v>
      </c>
      <c r="T23" s="77">
        <v>1</v>
      </c>
      <c r="U23" s="77">
        <v>1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4">
        <f t="shared" si="0"/>
        <v>13</v>
      </c>
      <c r="AB23" s="2">
        <v>3</v>
      </c>
      <c r="AC23" s="6">
        <f t="shared" si="1"/>
        <v>40.625</v>
      </c>
    </row>
    <row r="24" spans="1:29" x14ac:dyDescent="0.3">
      <c r="A24" s="1">
        <v>19</v>
      </c>
      <c r="B24" s="1" t="s">
        <v>81</v>
      </c>
      <c r="C24" s="2">
        <v>2</v>
      </c>
      <c r="D24" s="77" t="s">
        <v>67</v>
      </c>
      <c r="E24" s="77">
        <v>2</v>
      </c>
      <c r="F24" s="77">
        <v>2</v>
      </c>
      <c r="G24" s="77">
        <v>1</v>
      </c>
      <c r="H24" s="77">
        <v>2</v>
      </c>
      <c r="I24" s="77">
        <v>3</v>
      </c>
      <c r="J24" s="77">
        <v>2</v>
      </c>
      <c r="K24" s="77">
        <v>1</v>
      </c>
      <c r="L24" s="77">
        <v>1</v>
      </c>
      <c r="M24" s="77">
        <v>1</v>
      </c>
      <c r="N24" s="77">
        <v>0</v>
      </c>
      <c r="O24" s="77">
        <v>1</v>
      </c>
      <c r="P24" s="77">
        <v>2</v>
      </c>
      <c r="Q24" s="77">
        <v>1</v>
      </c>
      <c r="R24" s="77">
        <v>1</v>
      </c>
      <c r="S24" s="77">
        <v>0</v>
      </c>
      <c r="T24" s="77">
        <v>1</v>
      </c>
      <c r="U24" s="77">
        <v>1</v>
      </c>
      <c r="V24" s="77">
        <v>0</v>
      </c>
      <c r="W24" s="77">
        <v>2</v>
      </c>
      <c r="X24" s="77">
        <v>1</v>
      </c>
      <c r="Y24" s="77">
        <v>1</v>
      </c>
      <c r="Z24" s="77">
        <v>1</v>
      </c>
      <c r="AA24" s="74">
        <f t="shared" si="0"/>
        <v>27</v>
      </c>
      <c r="AB24" s="2">
        <v>5</v>
      </c>
      <c r="AC24" s="6">
        <f t="shared" si="1"/>
        <v>84.375</v>
      </c>
    </row>
    <row r="25" spans="1:29" x14ac:dyDescent="0.3">
      <c r="A25" s="1">
        <v>20</v>
      </c>
      <c r="B25" s="1" t="s">
        <v>82</v>
      </c>
      <c r="C25" s="2">
        <v>2</v>
      </c>
      <c r="D25" s="77" t="s">
        <v>67</v>
      </c>
      <c r="E25" s="77">
        <v>2</v>
      </c>
      <c r="F25" s="77">
        <v>2</v>
      </c>
      <c r="G25" s="77">
        <v>1</v>
      </c>
      <c r="H25" s="77">
        <v>2</v>
      </c>
      <c r="I25" s="77">
        <v>3</v>
      </c>
      <c r="J25" s="77">
        <v>1</v>
      </c>
      <c r="K25" s="77">
        <v>1</v>
      </c>
      <c r="L25" s="77">
        <v>1</v>
      </c>
      <c r="M25" s="77">
        <v>0</v>
      </c>
      <c r="N25" s="77">
        <v>0</v>
      </c>
      <c r="O25" s="77">
        <v>1</v>
      </c>
      <c r="P25" s="77">
        <v>2</v>
      </c>
      <c r="Q25" s="77">
        <v>1</v>
      </c>
      <c r="R25" s="77">
        <v>0</v>
      </c>
      <c r="S25" s="77">
        <v>0</v>
      </c>
      <c r="T25" s="77">
        <v>1</v>
      </c>
      <c r="U25" s="77">
        <v>1</v>
      </c>
      <c r="V25" s="77">
        <v>0</v>
      </c>
      <c r="W25" s="77">
        <v>2</v>
      </c>
      <c r="X25" s="77">
        <v>1</v>
      </c>
      <c r="Y25" s="77">
        <v>1</v>
      </c>
      <c r="Z25" s="77">
        <v>0</v>
      </c>
      <c r="AA25" s="74">
        <f t="shared" si="0"/>
        <v>23</v>
      </c>
      <c r="AB25" s="2">
        <v>4</v>
      </c>
      <c r="AC25" s="6">
        <f t="shared" ref="AC25:AC32" si="2">AA25/$AC$1*100</f>
        <v>71.875</v>
      </c>
    </row>
    <row r="26" spans="1:29" x14ac:dyDescent="0.3">
      <c r="A26" s="1">
        <v>21</v>
      </c>
      <c r="B26" s="1" t="s">
        <v>83</v>
      </c>
      <c r="C26" s="2">
        <v>1</v>
      </c>
      <c r="D26" s="77" t="s">
        <v>67</v>
      </c>
      <c r="E26" s="77">
        <v>2</v>
      </c>
      <c r="F26" s="77">
        <v>2</v>
      </c>
      <c r="G26" s="77">
        <v>1</v>
      </c>
      <c r="H26" s="77">
        <v>1</v>
      </c>
      <c r="I26" s="77">
        <v>1</v>
      </c>
      <c r="J26" s="77">
        <v>1</v>
      </c>
      <c r="K26" s="77">
        <v>1</v>
      </c>
      <c r="L26" s="77">
        <v>0</v>
      </c>
      <c r="M26" s="77">
        <v>0</v>
      </c>
      <c r="N26" s="77">
        <v>0</v>
      </c>
      <c r="O26" s="77">
        <v>1</v>
      </c>
      <c r="P26" s="77">
        <v>2</v>
      </c>
      <c r="Q26" s="77">
        <v>1</v>
      </c>
      <c r="R26" s="77">
        <v>1</v>
      </c>
      <c r="S26" s="77">
        <v>1</v>
      </c>
      <c r="T26" s="77">
        <v>1</v>
      </c>
      <c r="U26" s="77">
        <v>1</v>
      </c>
      <c r="V26" s="77">
        <v>0</v>
      </c>
      <c r="W26" s="77">
        <v>2</v>
      </c>
      <c r="X26" s="77">
        <v>1</v>
      </c>
      <c r="Y26" s="77">
        <v>1</v>
      </c>
      <c r="Z26" s="77">
        <v>0</v>
      </c>
      <c r="AA26" s="74">
        <f t="shared" si="0"/>
        <v>21</v>
      </c>
      <c r="AB26" s="2">
        <v>4</v>
      </c>
      <c r="AC26" s="6">
        <f t="shared" si="2"/>
        <v>65.625</v>
      </c>
    </row>
    <row r="27" spans="1:29" x14ac:dyDescent="0.3">
      <c r="A27" s="1">
        <v>22</v>
      </c>
      <c r="B27" s="1" t="s">
        <v>84</v>
      </c>
      <c r="C27" s="2">
        <v>2</v>
      </c>
      <c r="D27" s="77" t="s">
        <v>62</v>
      </c>
      <c r="E27" s="77">
        <v>2</v>
      </c>
      <c r="F27" s="77">
        <v>2</v>
      </c>
      <c r="G27" s="77">
        <v>0</v>
      </c>
      <c r="H27" s="77">
        <v>2</v>
      </c>
      <c r="I27" s="77">
        <v>0</v>
      </c>
      <c r="J27" s="77">
        <v>2</v>
      </c>
      <c r="K27" s="77">
        <v>0</v>
      </c>
      <c r="L27" s="77">
        <v>1</v>
      </c>
      <c r="M27" s="77">
        <v>1</v>
      </c>
      <c r="N27" s="77">
        <v>0</v>
      </c>
      <c r="O27" s="77">
        <v>0</v>
      </c>
      <c r="P27" s="77">
        <v>0</v>
      </c>
      <c r="Q27" s="77">
        <v>1</v>
      </c>
      <c r="R27" s="77">
        <v>1</v>
      </c>
      <c r="S27" s="77">
        <v>0</v>
      </c>
      <c r="T27" s="77">
        <v>1</v>
      </c>
      <c r="U27" s="77">
        <v>1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4">
        <f t="shared" si="0"/>
        <v>14</v>
      </c>
      <c r="AB27" s="2">
        <v>3</v>
      </c>
      <c r="AC27" s="6">
        <f t="shared" si="2"/>
        <v>43.75</v>
      </c>
    </row>
    <row r="28" spans="1:29" x14ac:dyDescent="0.3">
      <c r="A28" s="1">
        <v>23</v>
      </c>
      <c r="B28" s="1" t="s">
        <v>85</v>
      </c>
      <c r="C28" s="2">
        <v>2</v>
      </c>
      <c r="D28" s="77" t="s">
        <v>67</v>
      </c>
      <c r="E28" s="77">
        <v>1</v>
      </c>
      <c r="F28" s="77">
        <v>2</v>
      </c>
      <c r="G28" s="77">
        <v>1</v>
      </c>
      <c r="H28" s="77">
        <v>1</v>
      </c>
      <c r="I28" s="77">
        <v>3</v>
      </c>
      <c r="J28" s="77">
        <v>2</v>
      </c>
      <c r="K28" s="77">
        <v>1</v>
      </c>
      <c r="L28" s="77">
        <v>1</v>
      </c>
      <c r="M28" s="77">
        <v>0</v>
      </c>
      <c r="N28" s="77">
        <v>0</v>
      </c>
      <c r="O28" s="77">
        <v>0</v>
      </c>
      <c r="P28" s="77">
        <v>1</v>
      </c>
      <c r="Q28" s="77">
        <v>1</v>
      </c>
      <c r="R28" s="77">
        <v>0</v>
      </c>
      <c r="S28" s="77">
        <v>0</v>
      </c>
      <c r="T28" s="77">
        <v>1</v>
      </c>
      <c r="U28" s="77">
        <v>1</v>
      </c>
      <c r="V28" s="77">
        <v>0</v>
      </c>
      <c r="W28" s="77">
        <v>1</v>
      </c>
      <c r="X28" s="77">
        <v>1</v>
      </c>
      <c r="Y28" s="77">
        <v>1</v>
      </c>
      <c r="Z28" s="77">
        <v>0</v>
      </c>
      <c r="AA28" s="74">
        <f t="shared" si="0"/>
        <v>19</v>
      </c>
      <c r="AB28" s="2">
        <v>4</v>
      </c>
      <c r="AC28" s="6">
        <f t="shared" si="2"/>
        <v>59.375</v>
      </c>
    </row>
    <row r="29" spans="1:29" x14ac:dyDescent="0.3">
      <c r="A29" s="1">
        <v>24</v>
      </c>
      <c r="B29" s="1" t="s">
        <v>86</v>
      </c>
      <c r="C29" s="2">
        <v>1</v>
      </c>
      <c r="D29" s="77" t="s">
        <v>62</v>
      </c>
      <c r="E29" s="77">
        <v>2</v>
      </c>
      <c r="F29" s="77">
        <v>2</v>
      </c>
      <c r="G29" s="77">
        <v>0</v>
      </c>
      <c r="H29" s="77">
        <v>2</v>
      </c>
      <c r="I29" s="77">
        <v>3</v>
      </c>
      <c r="J29" s="77">
        <v>1</v>
      </c>
      <c r="K29" s="77">
        <v>1</v>
      </c>
      <c r="L29" s="77">
        <v>1</v>
      </c>
      <c r="M29" s="77">
        <v>0</v>
      </c>
      <c r="N29" s="77">
        <v>0</v>
      </c>
      <c r="O29" s="77">
        <v>1</v>
      </c>
      <c r="P29" s="77">
        <v>2</v>
      </c>
      <c r="Q29" s="77">
        <v>1</v>
      </c>
      <c r="R29" s="77">
        <v>1</v>
      </c>
      <c r="S29" s="77">
        <v>0</v>
      </c>
      <c r="T29" s="77">
        <v>1</v>
      </c>
      <c r="U29" s="77">
        <v>1</v>
      </c>
      <c r="V29" s="77">
        <v>0</v>
      </c>
      <c r="W29" s="77">
        <v>2</v>
      </c>
      <c r="X29" s="77">
        <v>1</v>
      </c>
      <c r="Y29" s="77">
        <v>0</v>
      </c>
      <c r="Z29" s="77">
        <v>0</v>
      </c>
      <c r="AA29" s="74">
        <f t="shared" si="0"/>
        <v>22</v>
      </c>
      <c r="AB29" s="2">
        <v>4</v>
      </c>
      <c r="AC29" s="6">
        <f t="shared" si="2"/>
        <v>68.75</v>
      </c>
    </row>
    <row r="30" spans="1:29" x14ac:dyDescent="0.3">
      <c r="A30" s="1">
        <v>25</v>
      </c>
      <c r="B30" s="1" t="s">
        <v>87</v>
      </c>
      <c r="C30" s="2">
        <v>2</v>
      </c>
      <c r="D30" s="77" t="s">
        <v>67</v>
      </c>
      <c r="E30" s="77">
        <v>2</v>
      </c>
      <c r="F30" s="77">
        <v>2</v>
      </c>
      <c r="G30" s="77">
        <v>1</v>
      </c>
      <c r="H30" s="77">
        <v>2</v>
      </c>
      <c r="I30" s="77">
        <v>3</v>
      </c>
      <c r="J30" s="77">
        <v>2</v>
      </c>
      <c r="K30" s="77">
        <v>1</v>
      </c>
      <c r="L30" s="77">
        <v>1</v>
      </c>
      <c r="M30" s="77">
        <v>1</v>
      </c>
      <c r="N30" s="77">
        <v>0</v>
      </c>
      <c r="O30" s="77">
        <v>0</v>
      </c>
      <c r="P30" s="77">
        <v>0</v>
      </c>
      <c r="Q30" s="77">
        <v>1</v>
      </c>
      <c r="R30" s="77">
        <v>0</v>
      </c>
      <c r="S30" s="77">
        <v>0</v>
      </c>
      <c r="T30" s="77">
        <v>1</v>
      </c>
      <c r="U30" s="77">
        <v>1</v>
      </c>
      <c r="V30" s="77">
        <v>0</v>
      </c>
      <c r="W30" s="77">
        <v>2</v>
      </c>
      <c r="X30" s="77">
        <v>1</v>
      </c>
      <c r="Y30" s="77">
        <v>1</v>
      </c>
      <c r="Z30" s="77">
        <v>0</v>
      </c>
      <c r="AA30" s="74">
        <f t="shared" si="0"/>
        <v>22</v>
      </c>
      <c r="AB30" s="2">
        <v>4</v>
      </c>
      <c r="AC30" s="6">
        <f t="shared" si="2"/>
        <v>68.75</v>
      </c>
    </row>
    <row r="31" spans="1:29" x14ac:dyDescent="0.3">
      <c r="A31" s="1">
        <v>26</v>
      </c>
      <c r="B31" s="1" t="s">
        <v>88</v>
      </c>
      <c r="C31" s="2">
        <v>2</v>
      </c>
      <c r="D31" s="77" t="s">
        <v>67</v>
      </c>
      <c r="E31" s="77">
        <v>1</v>
      </c>
      <c r="F31" s="77">
        <v>2</v>
      </c>
      <c r="G31" s="77">
        <v>1</v>
      </c>
      <c r="H31" s="77">
        <v>2</v>
      </c>
      <c r="I31" s="77">
        <v>3</v>
      </c>
      <c r="J31" s="77">
        <v>2</v>
      </c>
      <c r="K31" s="77">
        <v>1</v>
      </c>
      <c r="L31" s="77">
        <v>1</v>
      </c>
      <c r="M31" s="77">
        <v>1</v>
      </c>
      <c r="N31" s="77">
        <v>0</v>
      </c>
      <c r="O31" s="77">
        <v>0</v>
      </c>
      <c r="P31" s="77">
        <v>0</v>
      </c>
      <c r="Q31" s="77">
        <v>1</v>
      </c>
      <c r="R31" s="77">
        <v>1</v>
      </c>
      <c r="S31" s="77">
        <v>0</v>
      </c>
      <c r="T31" s="77">
        <v>1</v>
      </c>
      <c r="U31" s="77">
        <v>1</v>
      </c>
      <c r="V31" s="77">
        <v>0</v>
      </c>
      <c r="W31" s="77">
        <v>1</v>
      </c>
      <c r="X31" s="77">
        <v>1</v>
      </c>
      <c r="Y31" s="77">
        <v>1</v>
      </c>
      <c r="Z31" s="77">
        <v>0</v>
      </c>
      <c r="AA31" s="74">
        <f t="shared" si="0"/>
        <v>21</v>
      </c>
      <c r="AB31" s="2">
        <v>4</v>
      </c>
      <c r="AC31" s="6">
        <f t="shared" si="2"/>
        <v>65.625</v>
      </c>
    </row>
    <row r="32" spans="1:29" x14ac:dyDescent="0.3">
      <c r="A32" s="1">
        <v>27</v>
      </c>
      <c r="B32" s="1" t="s">
        <v>89</v>
      </c>
      <c r="C32" s="2">
        <v>2</v>
      </c>
      <c r="D32" s="77" t="s">
        <v>67</v>
      </c>
      <c r="E32" s="77">
        <v>2</v>
      </c>
      <c r="F32" s="77">
        <v>2</v>
      </c>
      <c r="G32" s="77">
        <v>1</v>
      </c>
      <c r="H32" s="77">
        <v>2</v>
      </c>
      <c r="I32" s="77">
        <v>0</v>
      </c>
      <c r="J32" s="77">
        <v>2</v>
      </c>
      <c r="K32" s="77">
        <v>1</v>
      </c>
      <c r="L32" s="77">
        <v>1</v>
      </c>
      <c r="M32" s="77">
        <v>0</v>
      </c>
      <c r="N32" s="77">
        <v>0</v>
      </c>
      <c r="O32" s="77">
        <v>0</v>
      </c>
      <c r="P32" s="77">
        <v>1</v>
      </c>
      <c r="Q32" s="77">
        <v>1</v>
      </c>
      <c r="R32" s="77">
        <v>1</v>
      </c>
      <c r="S32" s="77">
        <v>0</v>
      </c>
      <c r="T32" s="77">
        <v>1</v>
      </c>
      <c r="U32" s="77">
        <v>1</v>
      </c>
      <c r="V32" s="77">
        <v>0</v>
      </c>
      <c r="W32" s="77">
        <v>2</v>
      </c>
      <c r="X32" s="77">
        <v>1</v>
      </c>
      <c r="Y32" s="77">
        <v>0</v>
      </c>
      <c r="Z32" s="77">
        <v>0</v>
      </c>
      <c r="AA32" s="74">
        <f t="shared" si="0"/>
        <v>19</v>
      </c>
      <c r="AB32" s="2">
        <v>4</v>
      </c>
      <c r="AC32" s="6">
        <f t="shared" si="2"/>
        <v>59.375</v>
      </c>
    </row>
    <row r="33" spans="1:29" x14ac:dyDescent="0.3">
      <c r="A33" s="1"/>
      <c r="B33" s="1"/>
      <c r="C33" s="2"/>
      <c r="D33" s="2"/>
      <c r="E33" s="7">
        <f t="shared" ref="E33:Z33" si="3">AVERAGE(E6:E32)/E1*100</f>
        <v>90.740740740740748</v>
      </c>
      <c r="F33" s="7">
        <f t="shared" si="3"/>
        <v>87.037037037037038</v>
      </c>
      <c r="G33" s="7">
        <f t="shared" si="3"/>
        <v>59.259259259259252</v>
      </c>
      <c r="H33" s="7">
        <f t="shared" si="3"/>
        <v>87.037037037037038</v>
      </c>
      <c r="I33" s="7">
        <f t="shared" si="3"/>
        <v>59.259259259259252</v>
      </c>
      <c r="J33" s="7">
        <f t="shared" si="3"/>
        <v>62.962962962962962</v>
      </c>
      <c r="K33" s="7">
        <f t="shared" si="3"/>
        <v>88.888888888888886</v>
      </c>
      <c r="L33" s="7">
        <f t="shared" si="3"/>
        <v>85.18518518518519</v>
      </c>
      <c r="M33" s="7">
        <f t="shared" si="3"/>
        <v>33.333333333333329</v>
      </c>
      <c r="N33" s="7">
        <f t="shared" si="3"/>
        <v>16.666666666666664</v>
      </c>
      <c r="O33" s="7">
        <f t="shared" si="3"/>
        <v>70.370370370370367</v>
      </c>
      <c r="P33" s="7">
        <f t="shared" si="3"/>
        <v>75.925925925925924</v>
      </c>
      <c r="Q33" s="7">
        <f t="shared" si="3"/>
        <v>92.592592592592595</v>
      </c>
      <c r="R33" s="7">
        <f t="shared" si="3"/>
        <v>70.370370370370367</v>
      </c>
      <c r="S33" s="7">
        <f t="shared" si="3"/>
        <v>29.629629629629626</v>
      </c>
      <c r="T33" s="7">
        <f t="shared" si="3"/>
        <v>96.296296296296291</v>
      </c>
      <c r="U33" s="7">
        <f t="shared" si="3"/>
        <v>81.481481481481481</v>
      </c>
      <c r="V33" s="7">
        <f t="shared" si="3"/>
        <v>18.518518518518519</v>
      </c>
      <c r="W33" s="7">
        <f t="shared" si="3"/>
        <v>66.666666666666657</v>
      </c>
      <c r="X33" s="7">
        <f t="shared" si="3"/>
        <v>77.777777777777786</v>
      </c>
      <c r="Y33" s="7">
        <f t="shared" si="3"/>
        <v>48.148148148148145</v>
      </c>
      <c r="Z33" s="7">
        <f t="shared" si="3"/>
        <v>12.962962962962962</v>
      </c>
      <c r="AA33" s="36">
        <f>AVERAGE(AA6:AA32)</f>
        <v>20.296296296296298</v>
      </c>
      <c r="AB33" s="36">
        <f>AVERAGE(AB6:AB32)</f>
        <v>3.925925925925926</v>
      </c>
      <c r="AC33" s="36">
        <f>AVERAGE(AC6:AC32)</f>
        <v>63.425925925925924</v>
      </c>
    </row>
    <row r="34" spans="1:29" s="28" customFormat="1" x14ac:dyDescent="0.3">
      <c r="C34" s="37"/>
      <c r="D34" s="37"/>
      <c r="AA34" s="38"/>
      <c r="AB34" s="37"/>
    </row>
    <row r="35" spans="1:29" x14ac:dyDescent="0.3">
      <c r="E35" s="14">
        <v>27</v>
      </c>
      <c r="AA35" s="92" t="s">
        <v>10</v>
      </c>
      <c r="AB35" s="93"/>
    </row>
    <row r="36" spans="1:29" x14ac:dyDescent="0.3">
      <c r="E36" s="2">
        <f t="shared" ref="E36:Z36" si="4">COUNTIF(E6:E32,E1)/$E$35</f>
        <v>0.81481481481481477</v>
      </c>
      <c r="F36" s="2">
        <f t="shared" si="4"/>
        <v>0.77777777777777779</v>
      </c>
      <c r="G36" s="2">
        <f t="shared" si="4"/>
        <v>0.59259259259259256</v>
      </c>
      <c r="H36" s="2">
        <f t="shared" si="4"/>
        <v>0.81481481481481477</v>
      </c>
      <c r="I36" s="2">
        <f t="shared" si="4"/>
        <v>0.48148148148148145</v>
      </c>
      <c r="J36" s="2">
        <f t="shared" si="4"/>
        <v>0.37037037037037035</v>
      </c>
      <c r="K36" s="2">
        <f t="shared" si="4"/>
        <v>0.88888888888888884</v>
      </c>
      <c r="L36" s="2">
        <f t="shared" si="4"/>
        <v>0.85185185185185186</v>
      </c>
      <c r="M36" s="2">
        <f t="shared" si="4"/>
        <v>0.33333333333333331</v>
      </c>
      <c r="N36" s="2">
        <f t="shared" si="4"/>
        <v>0.1111111111111111</v>
      </c>
      <c r="O36" s="2">
        <f t="shared" si="4"/>
        <v>0.70370370370370372</v>
      </c>
      <c r="P36" s="2">
        <f t="shared" si="4"/>
        <v>0.66666666666666663</v>
      </c>
      <c r="Q36" s="2">
        <f t="shared" si="4"/>
        <v>0.92592592592592593</v>
      </c>
      <c r="R36" s="2">
        <f t="shared" si="4"/>
        <v>0.70370370370370372</v>
      </c>
      <c r="S36" s="2">
        <f t="shared" si="4"/>
        <v>0.29629629629629628</v>
      </c>
      <c r="T36" s="2">
        <f t="shared" si="4"/>
        <v>0.96296296296296291</v>
      </c>
      <c r="U36" s="2">
        <f t="shared" si="4"/>
        <v>0.81481481481481477</v>
      </c>
      <c r="V36" s="2">
        <f t="shared" si="4"/>
        <v>0.18518518518518517</v>
      </c>
      <c r="W36" s="2">
        <f t="shared" si="4"/>
        <v>0.55555555555555558</v>
      </c>
      <c r="X36" s="2">
        <f t="shared" si="4"/>
        <v>0.77777777777777779</v>
      </c>
      <c r="Y36" s="2">
        <f t="shared" si="4"/>
        <v>0.48148148148148145</v>
      </c>
      <c r="Z36" s="2">
        <f t="shared" si="4"/>
        <v>7.407407407407407E-2</v>
      </c>
      <c r="AA36" s="92" t="s">
        <v>11</v>
      </c>
      <c r="AB36" s="93"/>
    </row>
    <row r="37" spans="1:29" x14ac:dyDescent="0.3">
      <c r="E37" s="2">
        <f t="shared" ref="E37:Z37" si="5">$E$35-E36-E39-E38</f>
        <v>26.185185185185187</v>
      </c>
      <c r="F37" s="2">
        <f t="shared" si="5"/>
        <v>25.222222222222221</v>
      </c>
      <c r="G37" s="2">
        <f t="shared" si="5"/>
        <v>15.407407407407408</v>
      </c>
      <c r="H37" s="2">
        <f t="shared" si="5"/>
        <v>24.185185185185187</v>
      </c>
      <c r="I37" s="2">
        <f t="shared" si="5"/>
        <v>21.518518518518519</v>
      </c>
      <c r="J37" s="2">
        <f t="shared" si="5"/>
        <v>23.62962962962963</v>
      </c>
      <c r="K37" s="2">
        <f t="shared" si="5"/>
        <v>23.111111111111111</v>
      </c>
      <c r="L37" s="2">
        <f t="shared" si="5"/>
        <v>22.148148148148149</v>
      </c>
      <c r="M37" s="2">
        <f t="shared" si="5"/>
        <v>8.6666666666666679</v>
      </c>
      <c r="N37" s="2">
        <f t="shared" si="5"/>
        <v>5.8888888888888893</v>
      </c>
      <c r="O37" s="2">
        <f t="shared" si="5"/>
        <v>18.296296296296298</v>
      </c>
      <c r="P37" s="2">
        <f t="shared" si="5"/>
        <v>22.333333333333332</v>
      </c>
      <c r="Q37" s="2">
        <f t="shared" si="5"/>
        <v>24.074074074074073</v>
      </c>
      <c r="R37" s="2">
        <f t="shared" si="5"/>
        <v>18.296296296296298</v>
      </c>
      <c r="S37" s="2">
        <f t="shared" si="5"/>
        <v>7.7037037037037024</v>
      </c>
      <c r="T37" s="2">
        <f t="shared" si="5"/>
        <v>25.037037037037038</v>
      </c>
      <c r="U37" s="2">
        <f t="shared" si="5"/>
        <v>21.185185185185187</v>
      </c>
      <c r="V37" s="2">
        <f t="shared" si="5"/>
        <v>4.8148148148148131</v>
      </c>
      <c r="W37" s="2">
        <f t="shared" si="5"/>
        <v>20.444444444444443</v>
      </c>
      <c r="X37" s="2">
        <f t="shared" si="5"/>
        <v>20.222222222222221</v>
      </c>
      <c r="Y37" s="2">
        <f t="shared" si="5"/>
        <v>12.518518518518519</v>
      </c>
      <c r="Z37" s="2">
        <f t="shared" si="5"/>
        <v>4.9259259259259274</v>
      </c>
      <c r="AA37" s="92" t="s">
        <v>12</v>
      </c>
      <c r="AB37" s="93"/>
    </row>
    <row r="38" spans="1:29" x14ac:dyDescent="0.3">
      <c r="E38" s="2">
        <f t="shared" ref="E38:Z38" si="6">COUNTIF(E6:E32,"=N  ")</f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6"/>
        <v>0</v>
      </c>
      <c r="S38" s="2">
        <f t="shared" si="6"/>
        <v>0</v>
      </c>
      <c r="T38" s="2">
        <f t="shared" si="6"/>
        <v>0</v>
      </c>
      <c r="U38" s="2">
        <f t="shared" si="6"/>
        <v>0</v>
      </c>
      <c r="V38" s="2">
        <f t="shared" si="6"/>
        <v>0</v>
      </c>
      <c r="W38" s="2">
        <f t="shared" si="6"/>
        <v>0</v>
      </c>
      <c r="X38" s="2">
        <f t="shared" si="6"/>
        <v>0</v>
      </c>
      <c r="Y38" s="2">
        <f t="shared" si="6"/>
        <v>0</v>
      </c>
      <c r="Z38" s="2">
        <f t="shared" si="6"/>
        <v>0</v>
      </c>
      <c r="AA38" s="92" t="s">
        <v>9</v>
      </c>
      <c r="AB38" s="93"/>
    </row>
    <row r="39" spans="1:29" x14ac:dyDescent="0.3">
      <c r="E39" s="2">
        <f t="shared" ref="E39:Z39" si="7">COUNTIF(E6:E32,"=0")</f>
        <v>0</v>
      </c>
      <c r="F39" s="2">
        <f t="shared" si="7"/>
        <v>1</v>
      </c>
      <c r="G39" s="2">
        <f t="shared" si="7"/>
        <v>11</v>
      </c>
      <c r="H39" s="2">
        <f t="shared" si="7"/>
        <v>2</v>
      </c>
      <c r="I39" s="2">
        <f t="shared" si="7"/>
        <v>5</v>
      </c>
      <c r="J39" s="2">
        <f t="shared" si="7"/>
        <v>3</v>
      </c>
      <c r="K39" s="2">
        <f t="shared" si="7"/>
        <v>3</v>
      </c>
      <c r="L39" s="2">
        <f t="shared" si="7"/>
        <v>4</v>
      </c>
      <c r="M39" s="2">
        <f t="shared" si="7"/>
        <v>18</v>
      </c>
      <c r="N39" s="2">
        <f t="shared" si="7"/>
        <v>21</v>
      </c>
      <c r="O39" s="2">
        <f t="shared" si="7"/>
        <v>8</v>
      </c>
      <c r="P39" s="2">
        <f t="shared" si="7"/>
        <v>4</v>
      </c>
      <c r="Q39" s="2">
        <f t="shared" si="7"/>
        <v>2</v>
      </c>
      <c r="R39" s="2">
        <f t="shared" si="7"/>
        <v>8</v>
      </c>
      <c r="S39" s="2">
        <f t="shared" si="7"/>
        <v>19</v>
      </c>
      <c r="T39" s="2">
        <f t="shared" si="7"/>
        <v>1</v>
      </c>
      <c r="U39" s="2">
        <f t="shared" si="7"/>
        <v>5</v>
      </c>
      <c r="V39" s="2">
        <f t="shared" si="7"/>
        <v>22</v>
      </c>
      <c r="W39" s="2">
        <f t="shared" si="7"/>
        <v>6</v>
      </c>
      <c r="X39" s="2">
        <f t="shared" si="7"/>
        <v>6</v>
      </c>
      <c r="Y39" s="2">
        <f t="shared" si="7"/>
        <v>14</v>
      </c>
      <c r="Z39" s="2">
        <f t="shared" si="7"/>
        <v>22</v>
      </c>
      <c r="AA39" s="92" t="s">
        <v>8</v>
      </c>
      <c r="AB39" s="93"/>
    </row>
    <row r="42" spans="1:29" x14ac:dyDescent="0.3">
      <c r="C42"/>
      <c r="D42"/>
      <c r="AA42" s="32" t="s">
        <v>13</v>
      </c>
      <c r="AB42" s="14">
        <f>COUNTIF(AB6:AB32,"=2")</f>
        <v>0</v>
      </c>
      <c r="AC42" s="15">
        <f>AB42/$E$35*100</f>
        <v>0</v>
      </c>
    </row>
    <row r="43" spans="1:29" x14ac:dyDescent="0.3">
      <c r="C43"/>
      <c r="D43"/>
      <c r="AA43" s="33" t="s">
        <v>14</v>
      </c>
      <c r="AB43" s="8">
        <f>COUNTIF(AB6:AB32,"=3")</f>
        <v>6</v>
      </c>
      <c r="AC43" s="13">
        <f>AB43/$E$35*100</f>
        <v>22.222222222222221</v>
      </c>
    </row>
    <row r="44" spans="1:29" x14ac:dyDescent="0.3">
      <c r="C44"/>
      <c r="D44"/>
      <c r="AA44" s="34" t="s">
        <v>15</v>
      </c>
      <c r="AB44" s="11">
        <f>COUNTIF(AB6:AB32,"=4")</f>
        <v>17</v>
      </c>
      <c r="AC44" s="12">
        <f>AB44/$E$35*100</f>
        <v>62.962962962962962</v>
      </c>
    </row>
    <row r="45" spans="1:29" x14ac:dyDescent="0.3">
      <c r="C45"/>
      <c r="D45"/>
      <c r="AA45" s="35" t="s">
        <v>16</v>
      </c>
      <c r="AB45" s="9">
        <f>COUNTIF(AB6:AB32,"=5")</f>
        <v>4</v>
      </c>
      <c r="AC45" s="10">
        <f>AB45/$E$35*100</f>
        <v>14.814814814814813</v>
      </c>
    </row>
    <row r="47" spans="1:29" x14ac:dyDescent="0.3">
      <c r="C47"/>
      <c r="D47"/>
      <c r="E47" s="88" t="s">
        <v>51</v>
      </c>
      <c r="F47" s="89"/>
      <c r="G47" s="89"/>
      <c r="H47" s="89"/>
      <c r="I47" s="90"/>
      <c r="J47" s="65" t="s">
        <v>50</v>
      </c>
      <c r="K47" s="65" t="s">
        <v>49</v>
      </c>
      <c r="AA47" s="91"/>
      <c r="AB47" s="91"/>
      <c r="AC47" s="66">
        <f>COUNTIF(AC6:AC32,100)</f>
        <v>0</v>
      </c>
    </row>
    <row r="48" spans="1:29" x14ac:dyDescent="0.3">
      <c r="C48"/>
      <c r="D48"/>
      <c r="E48" s="94" t="s">
        <v>44</v>
      </c>
      <c r="F48" s="94"/>
      <c r="G48" s="94"/>
      <c r="H48" s="94"/>
      <c r="I48" s="94"/>
      <c r="J48" s="7">
        <f>COUNTIF(AC6:AC32,"&gt;=85")</f>
        <v>1</v>
      </c>
      <c r="K48" s="7">
        <f>J48/E35*100</f>
        <v>3.7037037037037033</v>
      </c>
      <c r="AA48" s="83"/>
      <c r="AB48" s="87"/>
      <c r="AC48" s="7">
        <f>SUM(AB43:AB45)/$E$35*100</f>
        <v>100</v>
      </c>
    </row>
    <row r="49" spans="3:29" x14ac:dyDescent="0.3">
      <c r="C49"/>
      <c r="D49"/>
      <c r="E49" s="94" t="s">
        <v>45</v>
      </c>
      <c r="F49" s="94"/>
      <c r="G49" s="94"/>
      <c r="H49" s="94"/>
      <c r="I49" s="94"/>
      <c r="J49" s="7">
        <f>COUNTIF(AC6:AC32,"&gt;=75")-J48</f>
        <v>5</v>
      </c>
      <c r="K49" s="7">
        <f>J49/E35*100</f>
        <v>18.518518518518519</v>
      </c>
      <c r="AA49" s="83"/>
      <c r="AB49" s="87"/>
      <c r="AC49" s="7">
        <f>SUM(AB44:AB45)/$E$35*100</f>
        <v>77.777777777777786</v>
      </c>
    </row>
    <row r="50" spans="3:29" x14ac:dyDescent="0.3">
      <c r="C50"/>
      <c r="D50"/>
      <c r="E50" s="94" t="s">
        <v>46</v>
      </c>
      <c r="F50" s="94"/>
      <c r="G50" s="94"/>
      <c r="H50" s="94"/>
      <c r="I50" s="94"/>
      <c r="J50" s="7">
        <f>COUNTIF(AC6:AC32,"&gt;=65")-J49-J48</f>
        <v>9</v>
      </c>
      <c r="K50" s="7">
        <f>J50/E35*100</f>
        <v>33.333333333333329</v>
      </c>
      <c r="AA50" s="91"/>
      <c r="AB50" s="91"/>
      <c r="AC50" s="7">
        <f>AVERAGE(AA6:AA32)</f>
        <v>20.296296296296298</v>
      </c>
    </row>
    <row r="51" spans="3:29" x14ac:dyDescent="0.3">
      <c r="C51"/>
      <c r="D51"/>
      <c r="E51" s="94" t="s">
        <v>47</v>
      </c>
      <c r="F51" s="94"/>
      <c r="G51" s="94"/>
      <c r="H51" s="94"/>
      <c r="I51" s="94"/>
      <c r="J51" s="7">
        <f>COUNTIF(AC6:AC32,"&gt;=50")-J50-J49-J48</f>
        <v>7</v>
      </c>
      <c r="K51" s="7">
        <f>J51/E35*100</f>
        <v>25.925925925925924</v>
      </c>
      <c r="AA51" s="91"/>
      <c r="AB51" s="91"/>
      <c r="AC51" s="7">
        <f>AVERAGE(AB6:AB32)</f>
        <v>3.925925925925926</v>
      </c>
    </row>
    <row r="52" spans="3:29" x14ac:dyDescent="0.3">
      <c r="E52" s="94" t="s">
        <v>48</v>
      </c>
      <c r="F52" s="94"/>
      <c r="G52" s="94"/>
      <c r="H52" s="94"/>
      <c r="I52" s="94"/>
      <c r="J52" s="7">
        <f>COUNTIF(AC6:AC32,"&lt;50")</f>
        <v>5</v>
      </c>
      <c r="K52" s="7">
        <f>J52/E35*100</f>
        <v>18.518518518518519</v>
      </c>
      <c r="AA52" s="91"/>
      <c r="AB52" s="91"/>
      <c r="AC52" s="7">
        <f>AVERAGE(AC6:AC32)</f>
        <v>63.425925925925924</v>
      </c>
    </row>
  </sheetData>
  <autoFilter ref="E3:AC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5">
    <mergeCell ref="E52:I52"/>
    <mergeCell ref="E50:I50"/>
    <mergeCell ref="E51:I51"/>
    <mergeCell ref="E49:I49"/>
    <mergeCell ref="E48:I48"/>
    <mergeCell ref="AA50:AB50"/>
    <mergeCell ref="AA51:AB51"/>
    <mergeCell ref="AA52:AB52"/>
    <mergeCell ref="AA35:AB35"/>
    <mergeCell ref="AA36:AB36"/>
    <mergeCell ref="AA37:AB37"/>
    <mergeCell ref="AA38:AB38"/>
    <mergeCell ref="AA39:AB39"/>
    <mergeCell ref="AA47:AB47"/>
    <mergeCell ref="AB3:AB5"/>
    <mergeCell ref="AC3:AC5"/>
    <mergeCell ref="C3:C5"/>
    <mergeCell ref="AA48:AB48"/>
    <mergeCell ref="AA49:AB49"/>
    <mergeCell ref="E47:I47"/>
    <mergeCell ref="B3:B5"/>
    <mergeCell ref="A3:A5"/>
    <mergeCell ref="D3:D5"/>
    <mergeCell ref="E3:Z3"/>
    <mergeCell ref="AA3:AA5"/>
  </mergeCells>
  <conditionalFormatting sqref="AB6:AB32">
    <cfRule type="cellIs" dxfId="16" priority="6" operator="equal">
      <formula>3</formula>
    </cfRule>
    <cfRule type="cellIs" dxfId="15" priority="7" operator="equal">
      <formula>4</formula>
    </cfRule>
    <cfRule type="cellIs" dxfId="14" priority="8" operator="equal">
      <formula>2</formula>
    </cfRule>
    <cfRule type="cellIs" dxfId="13" priority="9" operator="equal">
      <formula>5</formula>
    </cfRule>
  </conditionalFormatting>
  <conditionalFormatting sqref="E33:Z33">
    <cfRule type="cellIs" dxfId="12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5" orientation="landscape" r:id="rId1"/>
  <rowBreaks count="1" manualBreakCount="1">
    <brk id="39" max="28" man="1"/>
  </rowBreaks>
  <ignoredErrors>
    <ignoredError sqref="E33:P33 E36:P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="70" zoomScaleNormal="70" workbookViewId="0">
      <selection activeCell="P7" sqref="P7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10" s="39" customFormat="1" x14ac:dyDescent="0.25">
      <c r="A1" s="47"/>
      <c r="B1" s="47"/>
      <c r="C1" s="47"/>
      <c r="G1" s="48"/>
      <c r="H1" s="95"/>
      <c r="I1" s="95"/>
      <c r="J1" s="95"/>
    </row>
    <row r="2" spans="1:10" s="50" customFormat="1" ht="65.400000000000006" x14ac:dyDescent="0.25">
      <c r="A2" s="40" t="s">
        <v>33</v>
      </c>
      <c r="B2" s="41" t="s">
        <v>41</v>
      </c>
      <c r="C2" s="43" t="s">
        <v>40</v>
      </c>
      <c r="D2" s="51" t="s">
        <v>37</v>
      </c>
      <c r="E2" s="49" t="s">
        <v>38</v>
      </c>
      <c r="F2" s="49" t="s">
        <v>39</v>
      </c>
      <c r="G2" s="27" t="s">
        <v>43</v>
      </c>
      <c r="H2" s="41" t="s">
        <v>112</v>
      </c>
      <c r="I2" s="41" t="s">
        <v>113</v>
      </c>
      <c r="J2" s="27" t="s">
        <v>34</v>
      </c>
    </row>
    <row r="3" spans="1:10" ht="14.4" x14ac:dyDescent="0.3">
      <c r="A3" s="41">
        <v>1</v>
      </c>
      <c r="B3" t="s">
        <v>90</v>
      </c>
      <c r="C3" s="43">
        <f>'1'!E1</f>
        <v>2</v>
      </c>
      <c r="D3" s="77">
        <v>90.74</v>
      </c>
      <c r="E3" s="77">
        <v>89.95</v>
      </c>
      <c r="F3" s="77">
        <v>86.61</v>
      </c>
      <c r="G3" s="44">
        <f>1-J3</f>
        <v>0.18518518518518523</v>
      </c>
      <c r="H3" s="52">
        <f>'5А'!AE2</f>
        <v>10</v>
      </c>
      <c r="I3" s="52">
        <f>'5Б'!AE2</f>
        <v>12</v>
      </c>
      <c r="J3" s="45">
        <f>'1'!E36</f>
        <v>0.81481481481481477</v>
      </c>
    </row>
    <row r="4" spans="1:10" ht="78" customHeight="1" x14ac:dyDescent="0.3">
      <c r="A4" s="41">
        <v>2</v>
      </c>
      <c r="B4" s="78" t="s">
        <v>91</v>
      </c>
      <c r="C4" s="43">
        <f>'1'!F1</f>
        <v>2</v>
      </c>
      <c r="D4" s="77">
        <v>87.04</v>
      </c>
      <c r="E4" s="77">
        <v>78.17</v>
      </c>
      <c r="F4" s="77">
        <v>72.239999999999995</v>
      </c>
      <c r="G4" s="44">
        <f t="shared" ref="G4:G14" si="0">1-J4</f>
        <v>0.22222222222222221</v>
      </c>
      <c r="H4" s="52">
        <f>'5А'!AF2</f>
        <v>6</v>
      </c>
      <c r="I4" s="52">
        <f>'5Б'!AF2</f>
        <v>15</v>
      </c>
      <c r="J4" s="45">
        <f>'1'!F36</f>
        <v>0.77777777777777779</v>
      </c>
    </row>
    <row r="5" spans="1:10" ht="115.2" x14ac:dyDescent="0.3">
      <c r="A5" s="41">
        <v>3</v>
      </c>
      <c r="B5" s="78" t="s">
        <v>92</v>
      </c>
      <c r="C5" s="43">
        <f>'1'!G1</f>
        <v>1</v>
      </c>
      <c r="D5" s="77">
        <v>59.26</v>
      </c>
      <c r="E5" s="77">
        <v>49.94</v>
      </c>
      <c r="F5" s="77">
        <v>43.15</v>
      </c>
      <c r="G5" s="44">
        <f t="shared" si="0"/>
        <v>0.40740740740740744</v>
      </c>
      <c r="H5" s="52">
        <f>'5А'!AG2</f>
        <v>2</v>
      </c>
      <c r="I5" s="52">
        <f>'5Б'!AG2</f>
        <v>14</v>
      </c>
      <c r="J5" s="45">
        <f>'1'!G36</f>
        <v>0.59259259259259256</v>
      </c>
    </row>
    <row r="6" spans="1:10" ht="115.2" x14ac:dyDescent="0.3">
      <c r="A6" s="41">
        <v>4</v>
      </c>
      <c r="B6" s="78" t="s">
        <v>93</v>
      </c>
      <c r="C6" s="43">
        <f>'1'!H1</f>
        <v>2</v>
      </c>
      <c r="D6" s="77">
        <v>87.04</v>
      </c>
      <c r="E6" s="77">
        <v>84.78</v>
      </c>
      <c r="F6" s="77">
        <v>81.680000000000007</v>
      </c>
      <c r="G6" s="44">
        <f t="shared" si="0"/>
        <v>0.18518518518518523</v>
      </c>
      <c r="H6" s="52">
        <f>'5А'!AH2</f>
        <v>10</v>
      </c>
      <c r="I6" s="52">
        <f>'5Б'!AH2</f>
        <v>12</v>
      </c>
      <c r="J6" s="45">
        <f>'1'!H36</f>
        <v>0.81481481481481477</v>
      </c>
    </row>
    <row r="7" spans="1:10" ht="115.2" x14ac:dyDescent="0.3">
      <c r="A7" s="41">
        <v>5</v>
      </c>
      <c r="B7" s="78" t="s">
        <v>94</v>
      </c>
      <c r="C7" s="46">
        <f>'1'!I1</f>
        <v>3</v>
      </c>
      <c r="D7" s="77">
        <v>59.26</v>
      </c>
      <c r="E7" s="77">
        <v>59.26</v>
      </c>
      <c r="F7" s="77">
        <v>51.46</v>
      </c>
      <c r="G7" s="44">
        <f t="shared" si="0"/>
        <v>0.5185185185185186</v>
      </c>
      <c r="H7" s="62">
        <f>'5А'!AI2</f>
        <v>4</v>
      </c>
      <c r="I7" s="52">
        <f>'5Б'!AI2</f>
        <v>9</v>
      </c>
      <c r="J7" s="63">
        <f>'1'!I36</f>
        <v>0.48148148148148145</v>
      </c>
    </row>
    <row r="8" spans="1:10" ht="72" x14ac:dyDescent="0.3">
      <c r="A8" s="41">
        <v>6</v>
      </c>
      <c r="B8" s="78" t="s">
        <v>95</v>
      </c>
      <c r="C8" s="46">
        <f>'1'!J1</f>
        <v>2</v>
      </c>
      <c r="D8" s="77">
        <v>62.96</v>
      </c>
      <c r="E8" s="77">
        <v>76.099999999999994</v>
      </c>
      <c r="F8" s="77">
        <v>72.510000000000005</v>
      </c>
      <c r="G8" s="44">
        <f t="shared" si="0"/>
        <v>0.62962962962962965</v>
      </c>
      <c r="H8" s="62">
        <f>'5А'!AJ2</f>
        <v>3</v>
      </c>
      <c r="I8" s="62">
        <f>'5Б'!AJ2</f>
        <v>7</v>
      </c>
      <c r="J8" s="63">
        <f>'1'!J36</f>
        <v>0.37037037037037035</v>
      </c>
    </row>
    <row r="9" spans="1:10" ht="86.4" x14ac:dyDescent="0.3">
      <c r="A9" s="41">
        <v>7</v>
      </c>
      <c r="B9" s="78" t="s">
        <v>96</v>
      </c>
      <c r="C9" s="46">
        <f>'1'!K1</f>
        <v>1</v>
      </c>
      <c r="D9" s="77">
        <v>88.89</v>
      </c>
      <c r="E9" s="77">
        <v>87.32</v>
      </c>
      <c r="F9" s="77">
        <v>84.24</v>
      </c>
      <c r="G9" s="44">
        <f t="shared" si="0"/>
        <v>0.11111111111111116</v>
      </c>
      <c r="H9" s="62">
        <f>'5А'!AK2</f>
        <v>10</v>
      </c>
      <c r="I9" s="62">
        <f>'5Б'!AK2</f>
        <v>14</v>
      </c>
      <c r="J9" s="63">
        <f>'1'!K36</f>
        <v>0.88888888888888884</v>
      </c>
    </row>
    <row r="10" spans="1:10" ht="129.6" x14ac:dyDescent="0.3">
      <c r="A10" s="41">
        <v>8</v>
      </c>
      <c r="B10" s="78" t="s">
        <v>97</v>
      </c>
      <c r="C10" s="46">
        <f>'1'!L1</f>
        <v>1</v>
      </c>
      <c r="D10" s="77">
        <v>85.19</v>
      </c>
      <c r="E10" s="77">
        <v>78.849999999999994</v>
      </c>
      <c r="F10" s="77">
        <v>72.930000000000007</v>
      </c>
      <c r="G10" s="44">
        <f t="shared" si="0"/>
        <v>0.14814814814814814</v>
      </c>
      <c r="H10" s="62">
        <f>'5А'!AL2</f>
        <v>10</v>
      </c>
      <c r="I10" s="62">
        <f>'5Б'!AL2</f>
        <v>13</v>
      </c>
      <c r="J10" s="63">
        <f>'1'!L36</f>
        <v>0.85185185185185186</v>
      </c>
    </row>
    <row r="11" spans="1:10" ht="129.6" x14ac:dyDescent="0.3">
      <c r="A11" s="41">
        <v>9</v>
      </c>
      <c r="B11" s="78" t="s">
        <v>98</v>
      </c>
      <c r="C11" s="46">
        <f>'1'!M1</f>
        <v>1</v>
      </c>
      <c r="D11" s="77">
        <v>33.33</v>
      </c>
      <c r="E11" s="77">
        <v>51.53</v>
      </c>
      <c r="F11" s="77">
        <v>45.28</v>
      </c>
      <c r="G11" s="44">
        <f t="shared" si="0"/>
        <v>0.66666666666666674</v>
      </c>
      <c r="H11" s="62">
        <f>'5А'!AM2</f>
        <v>3</v>
      </c>
      <c r="I11" s="62">
        <f>'5Б'!AM2</f>
        <v>6</v>
      </c>
      <c r="J11" s="63">
        <f>'1'!M36</f>
        <v>0.33333333333333331</v>
      </c>
    </row>
    <row r="12" spans="1:10" ht="129.6" x14ac:dyDescent="0.3">
      <c r="A12" s="41">
        <v>10</v>
      </c>
      <c r="B12" s="78" t="s">
        <v>99</v>
      </c>
      <c r="C12" s="46">
        <f>'1'!N1</f>
        <v>2</v>
      </c>
      <c r="D12" s="77">
        <v>16.670000000000002</v>
      </c>
      <c r="E12" s="77">
        <v>36.61</v>
      </c>
      <c r="F12" s="77">
        <v>30.51</v>
      </c>
      <c r="G12" s="44">
        <f t="shared" si="0"/>
        <v>0.88888888888888884</v>
      </c>
      <c r="H12" s="62">
        <f>'5А'!AN2</f>
        <v>0</v>
      </c>
      <c r="I12" s="62">
        <f>'5Б'!AN2</f>
        <v>3</v>
      </c>
      <c r="J12" s="63">
        <f>'1'!N36</f>
        <v>0.1111111111111111</v>
      </c>
    </row>
    <row r="13" spans="1:10" ht="100.8" x14ac:dyDescent="0.3">
      <c r="A13" s="41">
        <v>11</v>
      </c>
      <c r="B13" s="78" t="s">
        <v>100</v>
      </c>
      <c r="C13" s="46">
        <f>'1'!O1</f>
        <v>1</v>
      </c>
      <c r="D13" s="77">
        <v>70.37</v>
      </c>
      <c r="E13" s="77">
        <v>77.19</v>
      </c>
      <c r="F13" s="77">
        <v>73.23</v>
      </c>
      <c r="G13" s="44">
        <f t="shared" si="0"/>
        <v>0.29629629629629628</v>
      </c>
      <c r="H13" s="62">
        <f>'5А'!AO2</f>
        <v>9</v>
      </c>
      <c r="I13" s="62">
        <f>'5Б'!AO2</f>
        <v>10</v>
      </c>
      <c r="J13" s="63">
        <f>'1'!O36</f>
        <v>0.70370370370370372</v>
      </c>
    </row>
    <row r="14" spans="1:10" ht="100.8" x14ac:dyDescent="0.3">
      <c r="A14" s="41">
        <v>12</v>
      </c>
      <c r="B14" s="78" t="s">
        <v>101</v>
      </c>
      <c r="C14" s="46">
        <f>'1'!P1</f>
        <v>2</v>
      </c>
      <c r="D14" s="77">
        <v>75.930000000000007</v>
      </c>
      <c r="E14" s="77">
        <v>70.010000000000005</v>
      </c>
      <c r="F14" s="77">
        <v>65.41</v>
      </c>
      <c r="G14" s="44">
        <f t="shared" si="0"/>
        <v>0.33333333333333337</v>
      </c>
      <c r="H14" s="62">
        <f>'5А'!AP2</f>
        <v>8</v>
      </c>
      <c r="I14" s="62">
        <f>'5Б'!AP2</f>
        <v>10</v>
      </c>
      <c r="J14" s="63">
        <f>'1'!P36</f>
        <v>0.66666666666666663</v>
      </c>
    </row>
    <row r="15" spans="1:10" ht="72" x14ac:dyDescent="0.3">
      <c r="A15" s="41">
        <v>13</v>
      </c>
      <c r="B15" s="78" t="s">
        <v>102</v>
      </c>
      <c r="C15" s="46">
        <f>'1'!Q1</f>
        <v>1</v>
      </c>
      <c r="D15" s="77">
        <v>92.59</v>
      </c>
      <c r="E15" s="77">
        <v>87.03</v>
      </c>
      <c r="F15" s="77">
        <v>82.55</v>
      </c>
      <c r="G15" s="44">
        <f t="shared" ref="G15:G24" si="1">1-J15</f>
        <v>7.407407407407407E-2</v>
      </c>
      <c r="H15" s="62">
        <f>'5А'!AQ2</f>
        <v>10</v>
      </c>
      <c r="I15" s="62">
        <f>'5Б'!AQ2</f>
        <v>15</v>
      </c>
      <c r="J15" s="63">
        <f>'1'!Q36</f>
        <v>0.92592592592592593</v>
      </c>
    </row>
    <row r="16" spans="1:10" ht="72" x14ac:dyDescent="0.3">
      <c r="A16" s="41">
        <v>14</v>
      </c>
      <c r="B16" s="78" t="s">
        <v>103</v>
      </c>
      <c r="C16" s="46">
        <f>'1'!R1</f>
        <v>1</v>
      </c>
      <c r="D16" s="77">
        <v>70.37</v>
      </c>
      <c r="E16" s="77">
        <v>73.7</v>
      </c>
      <c r="F16" s="77">
        <v>67.56</v>
      </c>
      <c r="G16" s="44">
        <f t="shared" si="1"/>
        <v>0.29629629629629628</v>
      </c>
      <c r="H16" s="62">
        <f>'5А'!AR2</f>
        <v>8</v>
      </c>
      <c r="I16" s="62">
        <f>'5Б'!AR2</f>
        <v>11</v>
      </c>
      <c r="J16" s="63">
        <f>'1'!R36</f>
        <v>0.70370370370370372</v>
      </c>
    </row>
    <row r="17" spans="1:10" ht="72" x14ac:dyDescent="0.3">
      <c r="A17" s="41">
        <v>15</v>
      </c>
      <c r="B17" s="78" t="s">
        <v>104</v>
      </c>
      <c r="C17" s="46">
        <f>'1'!S1</f>
        <v>1</v>
      </c>
      <c r="D17" s="77">
        <v>29.63</v>
      </c>
      <c r="E17" s="77">
        <v>54.79</v>
      </c>
      <c r="F17" s="77">
        <v>47.41</v>
      </c>
      <c r="G17" s="44">
        <f t="shared" si="1"/>
        <v>0.70370370370370372</v>
      </c>
      <c r="H17" s="62">
        <f>'5А'!AS2</f>
        <v>2</v>
      </c>
      <c r="I17" s="62">
        <f>'5Б'!AS2</f>
        <v>6</v>
      </c>
      <c r="J17" s="63">
        <f>'1'!S36</f>
        <v>0.29629629629629628</v>
      </c>
    </row>
    <row r="18" spans="1:10" ht="115.2" x14ac:dyDescent="0.3">
      <c r="A18" s="41">
        <v>16</v>
      </c>
      <c r="B18" s="78" t="s">
        <v>105</v>
      </c>
      <c r="C18" s="46">
        <f>'1'!T1</f>
        <v>1</v>
      </c>
      <c r="D18" s="77">
        <v>96.3</v>
      </c>
      <c r="E18" s="77">
        <v>91.52</v>
      </c>
      <c r="F18" s="77">
        <v>89.21</v>
      </c>
      <c r="G18" s="44">
        <f t="shared" si="1"/>
        <v>3.703703703703709E-2</v>
      </c>
      <c r="H18" s="62">
        <f>'5А'!AT2</f>
        <v>11</v>
      </c>
      <c r="I18" s="62">
        <f>'5Б'!AT2</f>
        <v>15</v>
      </c>
      <c r="J18" s="63">
        <f>'1'!T36</f>
        <v>0.96296296296296291</v>
      </c>
    </row>
    <row r="19" spans="1:10" ht="115.2" x14ac:dyDescent="0.3">
      <c r="A19" s="41">
        <v>17</v>
      </c>
      <c r="B19" s="78" t="s">
        <v>106</v>
      </c>
      <c r="C19" s="46">
        <f>'1'!U1</f>
        <v>1</v>
      </c>
      <c r="D19" s="77">
        <v>81.48</v>
      </c>
      <c r="E19" s="77">
        <v>85.35</v>
      </c>
      <c r="F19" s="77">
        <v>81.78</v>
      </c>
      <c r="G19" s="44">
        <f t="shared" si="1"/>
        <v>0.18518518518518523</v>
      </c>
      <c r="H19" s="62">
        <f>'5А'!AU2</f>
        <v>8</v>
      </c>
      <c r="I19" s="62">
        <f>'5Б'!AU2</f>
        <v>14</v>
      </c>
      <c r="J19" s="63">
        <f>'1'!U36</f>
        <v>0.81481481481481477</v>
      </c>
    </row>
    <row r="20" spans="1:10" ht="115.2" x14ac:dyDescent="0.3">
      <c r="A20" s="41">
        <v>18</v>
      </c>
      <c r="B20" s="78" t="s">
        <v>107</v>
      </c>
      <c r="C20" s="46">
        <f>'1'!V1</f>
        <v>1</v>
      </c>
      <c r="D20" s="77">
        <v>18.52</v>
      </c>
      <c r="E20" s="77">
        <v>62.54</v>
      </c>
      <c r="F20" s="77">
        <v>59.23</v>
      </c>
      <c r="G20" s="44">
        <f t="shared" si="1"/>
        <v>0.81481481481481488</v>
      </c>
      <c r="H20" s="62">
        <f>'5А'!AV2</f>
        <v>3</v>
      </c>
      <c r="I20" s="62">
        <f>'5Б'!AV2</f>
        <v>2</v>
      </c>
      <c r="J20" s="63">
        <f>'1'!V36</f>
        <v>0.18518518518518517</v>
      </c>
    </row>
    <row r="21" spans="1:10" ht="86.4" x14ac:dyDescent="0.3">
      <c r="A21" s="41">
        <v>19</v>
      </c>
      <c r="B21" s="78" t="s">
        <v>108</v>
      </c>
      <c r="C21" s="46">
        <f>'1'!W1</f>
        <v>2</v>
      </c>
      <c r="D21" s="77">
        <v>66.67</v>
      </c>
      <c r="E21" s="77">
        <v>72.09</v>
      </c>
      <c r="F21" s="77">
        <v>66.739999999999995</v>
      </c>
      <c r="G21" s="44">
        <f t="shared" si="1"/>
        <v>0.44444444444444442</v>
      </c>
      <c r="H21" s="62">
        <f>'5А'!AW2</f>
        <v>4</v>
      </c>
      <c r="I21" s="62">
        <f>'5Б'!AW2</f>
        <v>11</v>
      </c>
      <c r="J21" s="63">
        <f>'1'!W36</f>
        <v>0.55555555555555558</v>
      </c>
    </row>
    <row r="22" spans="1:10" ht="86.4" x14ac:dyDescent="0.3">
      <c r="A22" s="41">
        <v>20</v>
      </c>
      <c r="B22" s="78" t="s">
        <v>109</v>
      </c>
      <c r="C22" s="46">
        <f>'1'!X1</f>
        <v>1</v>
      </c>
      <c r="D22" s="77">
        <v>77.78</v>
      </c>
      <c r="E22" s="77">
        <v>64.14</v>
      </c>
      <c r="F22" s="77">
        <v>54.09</v>
      </c>
      <c r="G22" s="44">
        <f t="shared" si="1"/>
        <v>0.22222222222222221</v>
      </c>
      <c r="H22" s="62">
        <f>'5А'!AX2</f>
        <v>6</v>
      </c>
      <c r="I22" s="62">
        <f>'5Б'!AX2</f>
        <v>15</v>
      </c>
      <c r="J22" s="63">
        <f>'1'!X36</f>
        <v>0.77777777777777779</v>
      </c>
    </row>
    <row r="23" spans="1:10" ht="86.4" x14ac:dyDescent="0.3">
      <c r="A23" s="41">
        <v>21</v>
      </c>
      <c r="B23" s="78" t="s">
        <v>110</v>
      </c>
      <c r="C23" s="46">
        <f>'1'!Y1</f>
        <v>1</v>
      </c>
      <c r="D23" s="77">
        <v>48.15</v>
      </c>
      <c r="E23" s="77">
        <v>57.47</v>
      </c>
      <c r="F23" s="77">
        <v>53.4</v>
      </c>
      <c r="G23" s="44">
        <f t="shared" si="1"/>
        <v>0.5185185185185186</v>
      </c>
      <c r="H23" s="62">
        <f>'5А'!AY2</f>
        <v>2</v>
      </c>
      <c r="I23" s="62">
        <f>'5Б'!AY2</f>
        <v>11</v>
      </c>
      <c r="J23" s="63">
        <f>'1'!Y36</f>
        <v>0.48148148148148145</v>
      </c>
    </row>
    <row r="24" spans="1:10" ht="14.4" x14ac:dyDescent="0.3">
      <c r="A24" s="41">
        <v>22</v>
      </c>
      <c r="B24" t="s">
        <v>111</v>
      </c>
      <c r="C24" s="46">
        <f>'1'!Z1</f>
        <v>2</v>
      </c>
      <c r="D24" s="77">
        <v>12.96</v>
      </c>
      <c r="E24" s="77">
        <v>29.1</v>
      </c>
      <c r="F24" s="77">
        <v>25.29</v>
      </c>
      <c r="G24" s="44">
        <f t="shared" si="1"/>
        <v>0.92592592592592593</v>
      </c>
      <c r="H24" s="62">
        <f>'5А'!AZ2</f>
        <v>1</v>
      </c>
      <c r="I24" s="62">
        <f>'5Б'!AZ2</f>
        <v>1</v>
      </c>
      <c r="J24" s="63">
        <f>'1'!Z36</f>
        <v>7.407407407407407E-2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view="pageBreakPreview" topLeftCell="P3" zoomScale="53" zoomScaleNormal="70" zoomScaleSheetLayoutView="53" workbookViewId="0">
      <selection activeCell="AG20" sqref="AG20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6" width="6.6640625" customWidth="1"/>
    <col min="27" max="27" width="7.5546875" style="30" customWidth="1"/>
    <col min="28" max="28" width="8.6640625" style="3" bestFit="1" customWidth="1"/>
    <col min="31" max="52" width="7.33203125" customWidth="1"/>
  </cols>
  <sheetData>
    <row r="1" spans="1:54" x14ac:dyDescent="0.3">
      <c r="D1" s="31" t="s">
        <v>35</v>
      </c>
      <c r="E1" s="4">
        <f>'1'!E1</f>
        <v>2</v>
      </c>
      <c r="F1" s="4">
        <f>'1'!F1</f>
        <v>2</v>
      </c>
      <c r="G1" s="4">
        <f>'1'!G1</f>
        <v>1</v>
      </c>
      <c r="H1" s="4">
        <f>'1'!H1</f>
        <v>2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1</v>
      </c>
      <c r="Z1" s="4">
        <f>'1'!Z1</f>
        <v>2</v>
      </c>
      <c r="AC1" s="5">
        <f>SUM(E1:Z1)</f>
        <v>32</v>
      </c>
      <c r="AE1" s="73">
        <v>12</v>
      </c>
      <c r="BA1" s="96" t="s">
        <v>10</v>
      </c>
      <c r="BB1" s="97"/>
    </row>
    <row r="2" spans="1:54" x14ac:dyDescent="0.3">
      <c r="AE2" s="2">
        <f t="shared" ref="AE2:AZ2" si="0">COUNTIF(E6:E24,E1)</f>
        <v>10</v>
      </c>
      <c r="AF2" s="2">
        <f t="shared" si="0"/>
        <v>6</v>
      </c>
      <c r="AG2" s="2">
        <f t="shared" si="0"/>
        <v>2</v>
      </c>
      <c r="AH2" s="2">
        <f t="shared" si="0"/>
        <v>10</v>
      </c>
      <c r="AI2" s="2">
        <f t="shared" si="0"/>
        <v>4</v>
      </c>
      <c r="AJ2" s="2">
        <f t="shared" si="0"/>
        <v>3</v>
      </c>
      <c r="AK2" s="2">
        <f t="shared" si="0"/>
        <v>10</v>
      </c>
      <c r="AL2" s="2">
        <f t="shared" si="0"/>
        <v>10</v>
      </c>
      <c r="AM2" s="2">
        <f t="shared" si="0"/>
        <v>3</v>
      </c>
      <c r="AN2" s="2">
        <f t="shared" si="0"/>
        <v>0</v>
      </c>
      <c r="AO2" s="2">
        <f t="shared" si="0"/>
        <v>9</v>
      </c>
      <c r="AP2" s="2">
        <f t="shared" si="0"/>
        <v>8</v>
      </c>
      <c r="AQ2" s="2">
        <f t="shared" si="0"/>
        <v>10</v>
      </c>
      <c r="AR2" s="2">
        <f t="shared" si="0"/>
        <v>8</v>
      </c>
      <c r="AS2" s="2">
        <f t="shared" si="0"/>
        <v>2</v>
      </c>
      <c r="AT2" s="2">
        <f t="shared" si="0"/>
        <v>11</v>
      </c>
      <c r="AU2" s="2">
        <f t="shared" si="0"/>
        <v>8</v>
      </c>
      <c r="AV2" s="2">
        <f t="shared" si="0"/>
        <v>3</v>
      </c>
      <c r="AW2" s="2">
        <f t="shared" si="0"/>
        <v>4</v>
      </c>
      <c r="AX2" s="2">
        <f t="shared" si="0"/>
        <v>6</v>
      </c>
      <c r="AY2" s="2">
        <f t="shared" si="0"/>
        <v>2</v>
      </c>
      <c r="AZ2" s="2">
        <f t="shared" si="0"/>
        <v>1</v>
      </c>
      <c r="BA2" s="96" t="s">
        <v>11</v>
      </c>
      <c r="BB2" s="97"/>
    </row>
    <row r="3" spans="1:54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 t="s">
        <v>4</v>
      </c>
      <c r="AB3" s="84" t="s">
        <v>5</v>
      </c>
      <c r="AC3" s="79" t="s">
        <v>7</v>
      </c>
      <c r="AE3" s="2">
        <f t="shared" ref="AE3:AO3" si="1">$AE$1-AE2-AE5-AE4</f>
        <v>2</v>
      </c>
      <c r="AF3" s="2">
        <f t="shared" si="1"/>
        <v>5</v>
      </c>
      <c r="AG3" s="2">
        <f t="shared" si="1"/>
        <v>0</v>
      </c>
      <c r="AH3" s="2">
        <f t="shared" si="1"/>
        <v>0</v>
      </c>
      <c r="AI3" s="2">
        <f t="shared" si="1"/>
        <v>5</v>
      </c>
      <c r="AJ3" s="2">
        <f t="shared" si="1"/>
        <v>6</v>
      </c>
      <c r="AK3" s="2">
        <f t="shared" si="1"/>
        <v>0</v>
      </c>
      <c r="AL3" s="2">
        <f t="shared" si="1"/>
        <v>0</v>
      </c>
      <c r="AM3" s="2">
        <f t="shared" si="1"/>
        <v>0</v>
      </c>
      <c r="AN3" s="2">
        <f t="shared" si="1"/>
        <v>1</v>
      </c>
      <c r="AO3" s="2">
        <f t="shared" si="1"/>
        <v>0</v>
      </c>
      <c r="AP3" s="2">
        <f t="shared" ref="AP3" si="2">$AE$1-AP2-AP5-AP4</f>
        <v>2</v>
      </c>
      <c r="AQ3" s="2">
        <f t="shared" ref="AQ3" si="3">$AE$1-AQ2-AQ5-AQ4</f>
        <v>0</v>
      </c>
      <c r="AR3" s="2">
        <f t="shared" ref="AR3" si="4">$AE$1-AR2-AR5-AR4</f>
        <v>0</v>
      </c>
      <c r="AS3" s="2">
        <f t="shared" ref="AS3" si="5">$AE$1-AS2-AS5-AS4</f>
        <v>0</v>
      </c>
      <c r="AT3" s="2">
        <f t="shared" ref="AT3" si="6">$AE$1-AT2-AT5-AT4</f>
        <v>0</v>
      </c>
      <c r="AU3" s="2">
        <f t="shared" ref="AU3" si="7">$AE$1-AU2-AU5-AU4</f>
        <v>0</v>
      </c>
      <c r="AV3" s="2">
        <f t="shared" ref="AV3" si="8">$AE$1-AV2-AV5-AV4</f>
        <v>0</v>
      </c>
      <c r="AW3" s="2">
        <f t="shared" ref="AW3" si="9">$AE$1-AW2-AW5-AW4</f>
        <v>2</v>
      </c>
      <c r="AX3" s="2">
        <f t="shared" ref="AX3" si="10">$AE$1-AX2-AX5-AX4</f>
        <v>0</v>
      </c>
      <c r="AY3" s="2">
        <f t="shared" ref="AY3" si="11">$AE$1-AY2-AY5-AY4</f>
        <v>0</v>
      </c>
      <c r="AZ3" s="2">
        <f t="shared" ref="AZ3" si="12">$AE$1-AZ2-AZ5-AZ4</f>
        <v>0</v>
      </c>
      <c r="BA3" s="96" t="s">
        <v>12</v>
      </c>
      <c r="BB3" s="97"/>
    </row>
    <row r="4" spans="1:54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5"/>
      <c r="AB4" s="85"/>
      <c r="AC4" s="80"/>
      <c r="AE4" s="2">
        <f t="shared" ref="AE4:AZ4" si="13">COUNTIF(E6:E24,"=N  ")</f>
        <v>0</v>
      </c>
      <c r="AF4" s="2">
        <f t="shared" si="13"/>
        <v>0</v>
      </c>
      <c r="AG4" s="2">
        <f t="shared" si="13"/>
        <v>0</v>
      </c>
      <c r="AH4" s="2">
        <f t="shared" si="13"/>
        <v>0</v>
      </c>
      <c r="AI4" s="2">
        <f t="shared" si="13"/>
        <v>0</v>
      </c>
      <c r="AJ4" s="2">
        <f t="shared" si="13"/>
        <v>0</v>
      </c>
      <c r="AK4" s="2">
        <f t="shared" si="13"/>
        <v>0</v>
      </c>
      <c r="AL4" s="2">
        <f t="shared" si="13"/>
        <v>0</v>
      </c>
      <c r="AM4" s="2">
        <f t="shared" si="13"/>
        <v>0</v>
      </c>
      <c r="AN4" s="2">
        <f t="shared" si="13"/>
        <v>0</v>
      </c>
      <c r="AO4" s="2">
        <f t="shared" si="13"/>
        <v>0</v>
      </c>
      <c r="AP4" s="2">
        <f t="shared" si="13"/>
        <v>0</v>
      </c>
      <c r="AQ4" s="2">
        <f t="shared" si="13"/>
        <v>0</v>
      </c>
      <c r="AR4" s="2">
        <f t="shared" si="13"/>
        <v>0</v>
      </c>
      <c r="AS4" s="2">
        <f t="shared" si="13"/>
        <v>0</v>
      </c>
      <c r="AT4" s="2">
        <f t="shared" si="13"/>
        <v>0</v>
      </c>
      <c r="AU4" s="2">
        <f t="shared" si="13"/>
        <v>0</v>
      </c>
      <c r="AV4" s="2">
        <f t="shared" si="13"/>
        <v>0</v>
      </c>
      <c r="AW4" s="2">
        <f t="shared" si="13"/>
        <v>0</v>
      </c>
      <c r="AX4" s="2">
        <f t="shared" si="13"/>
        <v>0</v>
      </c>
      <c r="AY4" s="2">
        <f t="shared" si="13"/>
        <v>0</v>
      </c>
      <c r="AZ4" s="2">
        <f t="shared" si="13"/>
        <v>0</v>
      </c>
      <c r="BA4" s="96" t="s">
        <v>9</v>
      </c>
      <c r="BB4" s="97"/>
    </row>
    <row r="5" spans="1:54" ht="15" thickBot="1" x14ac:dyDescent="0.35">
      <c r="A5" s="81"/>
      <c r="B5" s="81"/>
      <c r="C5" s="81"/>
      <c r="D5" s="81"/>
      <c r="E5" s="75">
        <v>1</v>
      </c>
      <c r="F5" s="76">
        <v>2</v>
      </c>
      <c r="G5" s="76">
        <v>3.1</v>
      </c>
      <c r="H5" s="76">
        <v>3.2</v>
      </c>
      <c r="I5" s="76">
        <v>3.3</v>
      </c>
      <c r="J5" s="76">
        <v>4</v>
      </c>
      <c r="K5" s="76">
        <v>5</v>
      </c>
      <c r="L5" s="76">
        <v>6.1</v>
      </c>
      <c r="M5" s="76">
        <v>6.2</v>
      </c>
      <c r="N5" s="76">
        <v>6.3</v>
      </c>
      <c r="O5" s="76">
        <v>7.1</v>
      </c>
      <c r="P5" s="76">
        <v>7.2</v>
      </c>
      <c r="Q5" s="76" t="s">
        <v>55</v>
      </c>
      <c r="R5" s="76" t="s">
        <v>56</v>
      </c>
      <c r="S5" s="76" t="s">
        <v>57</v>
      </c>
      <c r="T5" s="76">
        <v>9.1</v>
      </c>
      <c r="U5" s="76">
        <v>9.1999999999999993</v>
      </c>
      <c r="V5" s="76">
        <v>9.3000000000000007</v>
      </c>
      <c r="W5" s="76">
        <v>10.1</v>
      </c>
      <c r="X5" s="76" t="s">
        <v>58</v>
      </c>
      <c r="Y5" s="76" t="s">
        <v>59</v>
      </c>
      <c r="Z5" s="76" t="s">
        <v>60</v>
      </c>
      <c r="AA5" s="86"/>
      <c r="AB5" s="86"/>
      <c r="AC5" s="81"/>
      <c r="AE5" s="2">
        <f t="shared" ref="AE5:AZ5" si="14">COUNTIF(E6:E24,"=0")</f>
        <v>0</v>
      </c>
      <c r="AF5" s="2">
        <f t="shared" si="14"/>
        <v>1</v>
      </c>
      <c r="AG5" s="2">
        <f t="shared" si="14"/>
        <v>10</v>
      </c>
      <c r="AH5" s="2">
        <f t="shared" si="14"/>
        <v>2</v>
      </c>
      <c r="AI5" s="2">
        <f t="shared" si="14"/>
        <v>3</v>
      </c>
      <c r="AJ5" s="2">
        <f t="shared" si="14"/>
        <v>3</v>
      </c>
      <c r="AK5" s="2">
        <f t="shared" si="14"/>
        <v>2</v>
      </c>
      <c r="AL5" s="2">
        <f t="shared" si="14"/>
        <v>2</v>
      </c>
      <c r="AM5" s="2">
        <f t="shared" si="14"/>
        <v>9</v>
      </c>
      <c r="AN5" s="2">
        <f t="shared" si="14"/>
        <v>11</v>
      </c>
      <c r="AO5" s="2">
        <f t="shared" si="14"/>
        <v>3</v>
      </c>
      <c r="AP5" s="2">
        <f t="shared" si="14"/>
        <v>2</v>
      </c>
      <c r="AQ5" s="2">
        <f t="shared" si="14"/>
        <v>2</v>
      </c>
      <c r="AR5" s="2">
        <f t="shared" si="14"/>
        <v>4</v>
      </c>
      <c r="AS5" s="2">
        <f t="shared" si="14"/>
        <v>10</v>
      </c>
      <c r="AT5" s="2">
        <f t="shared" si="14"/>
        <v>1</v>
      </c>
      <c r="AU5" s="2">
        <f t="shared" si="14"/>
        <v>4</v>
      </c>
      <c r="AV5" s="2">
        <f t="shared" si="14"/>
        <v>9</v>
      </c>
      <c r="AW5" s="2">
        <f t="shared" si="14"/>
        <v>6</v>
      </c>
      <c r="AX5" s="2">
        <f t="shared" si="14"/>
        <v>6</v>
      </c>
      <c r="AY5" s="2">
        <f t="shared" si="14"/>
        <v>10</v>
      </c>
      <c r="AZ5" s="2">
        <f t="shared" si="14"/>
        <v>11</v>
      </c>
      <c r="BA5" s="96" t="s">
        <v>8</v>
      </c>
      <c r="BB5" s="97"/>
    </row>
    <row r="6" spans="1:54" x14ac:dyDescent="0.3">
      <c r="A6" s="1">
        <v>1</v>
      </c>
      <c r="B6" s="1" t="s">
        <v>61</v>
      </c>
      <c r="C6" s="2">
        <v>1</v>
      </c>
      <c r="D6" s="77" t="s">
        <v>62</v>
      </c>
      <c r="E6" s="77">
        <v>2</v>
      </c>
      <c r="F6" s="77">
        <v>0</v>
      </c>
      <c r="G6" s="77">
        <v>0</v>
      </c>
      <c r="H6" s="77">
        <v>2</v>
      </c>
      <c r="I6" s="77">
        <v>3</v>
      </c>
      <c r="J6" s="77">
        <v>0</v>
      </c>
      <c r="K6" s="77">
        <v>1</v>
      </c>
      <c r="L6" s="7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0</v>
      </c>
      <c r="Z6" s="77">
        <v>0</v>
      </c>
      <c r="AA6" s="74">
        <v>9</v>
      </c>
      <c r="AB6" s="2">
        <v>3</v>
      </c>
      <c r="AC6" s="6">
        <f>AA6/$AC$1*100</f>
        <v>28.125</v>
      </c>
    </row>
    <row r="7" spans="1:54" x14ac:dyDescent="0.3">
      <c r="A7" s="1">
        <v>2</v>
      </c>
      <c r="B7" s="1" t="s">
        <v>63</v>
      </c>
      <c r="C7" s="2">
        <v>1</v>
      </c>
      <c r="D7" s="77" t="s">
        <v>62</v>
      </c>
      <c r="E7" s="77">
        <v>1</v>
      </c>
      <c r="F7" s="77">
        <v>2</v>
      </c>
      <c r="G7" s="77">
        <v>0</v>
      </c>
      <c r="H7" s="77">
        <v>0</v>
      </c>
      <c r="I7" s="77">
        <v>1</v>
      </c>
      <c r="J7" s="77">
        <v>0</v>
      </c>
      <c r="K7" s="77">
        <v>1</v>
      </c>
      <c r="L7" s="77">
        <v>0</v>
      </c>
      <c r="M7" s="77">
        <v>0</v>
      </c>
      <c r="N7" s="77">
        <v>1</v>
      </c>
      <c r="O7" s="77">
        <v>1</v>
      </c>
      <c r="P7" s="77">
        <v>2</v>
      </c>
      <c r="Q7" s="77">
        <v>1</v>
      </c>
      <c r="R7" s="77">
        <v>1</v>
      </c>
      <c r="S7" s="77">
        <v>1</v>
      </c>
      <c r="T7" s="77">
        <v>1</v>
      </c>
      <c r="U7" s="77">
        <v>0</v>
      </c>
      <c r="V7" s="77">
        <v>1</v>
      </c>
      <c r="W7" s="77">
        <v>1</v>
      </c>
      <c r="X7" s="77">
        <v>1</v>
      </c>
      <c r="Y7" s="77">
        <v>1</v>
      </c>
      <c r="Z7" s="77">
        <v>0</v>
      </c>
      <c r="AA7" s="74">
        <v>17</v>
      </c>
      <c r="AB7" s="2">
        <v>3</v>
      </c>
      <c r="AC7" s="6">
        <f t="shared" ref="AC7:AC24" si="15">AA7/$AC$1*100</f>
        <v>53.125</v>
      </c>
      <c r="AE7" s="67" t="s">
        <v>13</v>
      </c>
      <c r="AF7" s="14">
        <f>COUNTIF(AB6:AB24,"=2")</f>
        <v>0</v>
      </c>
      <c r="AG7" s="15">
        <f>AF7/$AE$1*100</f>
        <v>0</v>
      </c>
    </row>
    <row r="8" spans="1:54" x14ac:dyDescent="0.3">
      <c r="A8" s="1">
        <v>3</v>
      </c>
      <c r="B8" s="1" t="s">
        <v>64</v>
      </c>
      <c r="C8" s="2">
        <v>2</v>
      </c>
      <c r="D8" s="77" t="s">
        <v>62</v>
      </c>
      <c r="E8" s="77">
        <v>2</v>
      </c>
      <c r="F8" s="77">
        <v>1</v>
      </c>
      <c r="G8" s="77">
        <v>0</v>
      </c>
      <c r="H8" s="77">
        <v>2</v>
      </c>
      <c r="I8" s="77">
        <v>1</v>
      </c>
      <c r="J8" s="77">
        <v>2</v>
      </c>
      <c r="K8" s="77">
        <v>1</v>
      </c>
      <c r="L8" s="77">
        <v>1</v>
      </c>
      <c r="M8" s="77">
        <v>0</v>
      </c>
      <c r="N8" s="77">
        <v>0</v>
      </c>
      <c r="O8" s="77">
        <v>1</v>
      </c>
      <c r="P8" s="77">
        <v>2</v>
      </c>
      <c r="Q8" s="77">
        <v>1</v>
      </c>
      <c r="R8" s="77">
        <v>1</v>
      </c>
      <c r="S8" s="77">
        <v>0</v>
      </c>
      <c r="T8" s="77">
        <v>1</v>
      </c>
      <c r="U8" s="77">
        <v>1</v>
      </c>
      <c r="V8" s="77">
        <v>0</v>
      </c>
      <c r="W8" s="77">
        <v>2</v>
      </c>
      <c r="X8" s="77">
        <v>1</v>
      </c>
      <c r="Y8" s="77">
        <v>0</v>
      </c>
      <c r="Z8" s="77">
        <v>0</v>
      </c>
      <c r="AA8" s="74">
        <v>20</v>
      </c>
      <c r="AB8" s="2">
        <v>4</v>
      </c>
      <c r="AC8" s="6">
        <f t="shared" si="15"/>
        <v>62.5</v>
      </c>
      <c r="AE8" s="68" t="s">
        <v>14</v>
      </c>
      <c r="AF8" s="8">
        <f>COUNTIF(AB6:AB24,"=3")</f>
        <v>6</v>
      </c>
      <c r="AG8" s="13">
        <f>AF8/$AE$1*100</f>
        <v>50</v>
      </c>
    </row>
    <row r="9" spans="1:54" x14ac:dyDescent="0.3">
      <c r="A9" s="1">
        <v>4</v>
      </c>
      <c r="B9" s="1" t="s">
        <v>65</v>
      </c>
      <c r="C9" s="2">
        <v>2</v>
      </c>
      <c r="D9" s="77" t="s">
        <v>62</v>
      </c>
      <c r="E9" s="77">
        <v>2</v>
      </c>
      <c r="F9" s="77">
        <v>1</v>
      </c>
      <c r="G9" s="77">
        <v>1</v>
      </c>
      <c r="H9" s="77">
        <v>2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0</v>
      </c>
      <c r="O9" s="77">
        <v>1</v>
      </c>
      <c r="P9" s="77">
        <v>2</v>
      </c>
      <c r="Q9" s="77">
        <v>0</v>
      </c>
      <c r="R9" s="77">
        <v>0</v>
      </c>
      <c r="S9" s="77">
        <v>0</v>
      </c>
      <c r="T9" s="77">
        <v>1</v>
      </c>
      <c r="U9" s="77">
        <v>1</v>
      </c>
      <c r="V9" s="77">
        <v>0</v>
      </c>
      <c r="W9" s="77">
        <v>2</v>
      </c>
      <c r="X9" s="77">
        <v>1</v>
      </c>
      <c r="Y9" s="77">
        <v>0</v>
      </c>
      <c r="Z9" s="77">
        <v>0</v>
      </c>
      <c r="AA9" s="74">
        <v>19</v>
      </c>
      <c r="AB9" s="2">
        <v>4</v>
      </c>
      <c r="AC9" s="6">
        <f t="shared" si="15"/>
        <v>59.375</v>
      </c>
      <c r="AE9" s="69" t="s">
        <v>15</v>
      </c>
      <c r="AF9" s="11">
        <f>COUNTIF(AB6:AB24,"=4")</f>
        <v>5</v>
      </c>
      <c r="AG9" s="12">
        <f>AF9/$AE$1*100</f>
        <v>41.666666666666671</v>
      </c>
    </row>
    <row r="10" spans="1:54" x14ac:dyDescent="0.3">
      <c r="A10" s="1">
        <v>5</v>
      </c>
      <c r="B10" s="1" t="s">
        <v>69</v>
      </c>
      <c r="C10" s="2">
        <v>1</v>
      </c>
      <c r="D10" s="77" t="s">
        <v>62</v>
      </c>
      <c r="E10" s="77">
        <v>2</v>
      </c>
      <c r="F10" s="77">
        <v>2</v>
      </c>
      <c r="G10" s="77">
        <v>1</v>
      </c>
      <c r="H10" s="77">
        <v>2</v>
      </c>
      <c r="I10" s="77">
        <v>3</v>
      </c>
      <c r="J10" s="77">
        <v>1</v>
      </c>
      <c r="K10" s="77">
        <v>1</v>
      </c>
      <c r="L10" s="77">
        <v>1</v>
      </c>
      <c r="M10" s="77">
        <v>0</v>
      </c>
      <c r="N10" s="77">
        <v>0</v>
      </c>
      <c r="O10" s="77">
        <v>1</v>
      </c>
      <c r="P10" s="77">
        <v>2</v>
      </c>
      <c r="Q10" s="77">
        <v>1</v>
      </c>
      <c r="R10" s="77">
        <v>1</v>
      </c>
      <c r="S10" s="77">
        <v>1</v>
      </c>
      <c r="T10" s="77">
        <v>1</v>
      </c>
      <c r="U10" s="77">
        <v>0</v>
      </c>
      <c r="V10" s="77">
        <v>1</v>
      </c>
      <c r="W10" s="77">
        <v>2</v>
      </c>
      <c r="X10" s="77">
        <v>1</v>
      </c>
      <c r="Y10" s="77">
        <v>1</v>
      </c>
      <c r="Z10" s="77">
        <v>2</v>
      </c>
      <c r="AA10" s="74">
        <v>27</v>
      </c>
      <c r="AB10" s="2">
        <v>5</v>
      </c>
      <c r="AC10" s="6">
        <f t="shared" si="15"/>
        <v>84.375</v>
      </c>
      <c r="AE10" s="70" t="s">
        <v>16</v>
      </c>
      <c r="AF10" s="9">
        <f>COUNTIF(AB6:AB24,"=5")</f>
        <v>1</v>
      </c>
      <c r="AG10" s="10">
        <f>AF10/$AE$1*100</f>
        <v>8.3333333333333321</v>
      </c>
    </row>
    <row r="11" spans="1:54" x14ac:dyDescent="0.3">
      <c r="A11" s="1">
        <v>6</v>
      </c>
      <c r="B11" s="1" t="s">
        <v>71</v>
      </c>
      <c r="C11" s="2">
        <v>2</v>
      </c>
      <c r="D11" s="77" t="s">
        <v>62</v>
      </c>
      <c r="E11" s="77">
        <v>2</v>
      </c>
      <c r="F11" s="77">
        <v>2</v>
      </c>
      <c r="G11" s="77">
        <v>0</v>
      </c>
      <c r="H11" s="77">
        <v>2</v>
      </c>
      <c r="I11" s="77">
        <v>3</v>
      </c>
      <c r="J11" s="77">
        <v>1</v>
      </c>
      <c r="K11" s="77">
        <v>1</v>
      </c>
      <c r="L11" s="77">
        <v>1</v>
      </c>
      <c r="M11" s="77">
        <v>0</v>
      </c>
      <c r="N11" s="77">
        <v>0</v>
      </c>
      <c r="O11" s="77">
        <v>1</v>
      </c>
      <c r="P11" s="77">
        <v>2</v>
      </c>
      <c r="Q11" s="77">
        <v>1</v>
      </c>
      <c r="R11" s="77">
        <v>1</v>
      </c>
      <c r="S11" s="77">
        <v>0</v>
      </c>
      <c r="T11" s="77">
        <v>1</v>
      </c>
      <c r="U11" s="77">
        <v>1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4">
        <v>19</v>
      </c>
      <c r="AB11" s="2">
        <v>4</v>
      </c>
      <c r="AC11" s="6">
        <f t="shared" si="15"/>
        <v>59.375</v>
      </c>
    </row>
    <row r="12" spans="1:54" x14ac:dyDescent="0.3">
      <c r="A12" s="1">
        <v>7</v>
      </c>
      <c r="B12" s="1" t="s">
        <v>73</v>
      </c>
      <c r="C12" s="2">
        <v>2</v>
      </c>
      <c r="D12" s="77" t="s">
        <v>62</v>
      </c>
      <c r="E12" s="77">
        <v>2</v>
      </c>
      <c r="F12" s="77">
        <v>2</v>
      </c>
      <c r="G12" s="77">
        <v>0</v>
      </c>
      <c r="H12" s="77">
        <v>2</v>
      </c>
      <c r="I12" s="77">
        <v>0</v>
      </c>
      <c r="J12" s="77">
        <v>1</v>
      </c>
      <c r="K12" s="77">
        <v>0</v>
      </c>
      <c r="L12" s="77">
        <v>1</v>
      </c>
      <c r="M12" s="77">
        <v>0</v>
      </c>
      <c r="N12" s="77">
        <v>0</v>
      </c>
      <c r="O12" s="77">
        <v>1</v>
      </c>
      <c r="P12" s="77">
        <v>2</v>
      </c>
      <c r="Q12" s="77">
        <v>1</v>
      </c>
      <c r="R12" s="77">
        <v>1</v>
      </c>
      <c r="S12" s="77">
        <v>0</v>
      </c>
      <c r="T12" s="77">
        <v>1</v>
      </c>
      <c r="U12" s="77">
        <v>1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4">
        <v>15</v>
      </c>
      <c r="AB12" s="2">
        <v>3</v>
      </c>
      <c r="AC12" s="6">
        <f t="shared" si="15"/>
        <v>46.875</v>
      </c>
      <c r="AE12" s="91" t="s">
        <v>52</v>
      </c>
      <c r="AF12" s="91"/>
      <c r="AG12" s="66">
        <f>COUNTIF(AC6:AC24,100)</f>
        <v>0</v>
      </c>
    </row>
    <row r="13" spans="1:54" x14ac:dyDescent="0.3">
      <c r="A13" s="1">
        <v>8</v>
      </c>
      <c r="B13" s="1" t="s">
        <v>74</v>
      </c>
      <c r="C13" s="2">
        <v>2</v>
      </c>
      <c r="D13" s="77" t="s">
        <v>62</v>
      </c>
      <c r="E13" s="77">
        <v>2</v>
      </c>
      <c r="F13" s="77">
        <v>1</v>
      </c>
      <c r="G13" s="77">
        <v>0</v>
      </c>
      <c r="H13" s="77">
        <v>2</v>
      </c>
      <c r="I13" s="77">
        <v>1</v>
      </c>
      <c r="J13" s="77">
        <v>2</v>
      </c>
      <c r="K13" s="77">
        <v>1</v>
      </c>
      <c r="L13" s="77">
        <v>1</v>
      </c>
      <c r="M13" s="77">
        <v>0</v>
      </c>
      <c r="N13" s="77">
        <v>0</v>
      </c>
      <c r="O13" s="77">
        <v>1</v>
      </c>
      <c r="P13" s="77">
        <v>2</v>
      </c>
      <c r="Q13" s="77">
        <v>1</v>
      </c>
      <c r="R13" s="77">
        <v>1</v>
      </c>
      <c r="S13" s="77">
        <v>0</v>
      </c>
      <c r="T13" s="77">
        <v>1</v>
      </c>
      <c r="U13" s="77">
        <v>1</v>
      </c>
      <c r="V13" s="77">
        <v>1</v>
      </c>
      <c r="W13" s="77">
        <v>1</v>
      </c>
      <c r="X13" s="77">
        <v>1</v>
      </c>
      <c r="Y13" s="77">
        <v>0</v>
      </c>
      <c r="Z13" s="77">
        <v>0</v>
      </c>
      <c r="AA13" s="74">
        <v>20</v>
      </c>
      <c r="AB13" s="2">
        <v>4</v>
      </c>
      <c r="AC13" s="6">
        <f t="shared" si="15"/>
        <v>62.5</v>
      </c>
      <c r="AE13" s="92" t="s">
        <v>17</v>
      </c>
      <c r="AF13" s="93"/>
      <c r="AG13" s="7">
        <f>SUM(AF8:AF10)/$AE$1*100</f>
        <v>100</v>
      </c>
    </row>
    <row r="14" spans="1:54" x14ac:dyDescent="0.3">
      <c r="A14" s="1">
        <v>9</v>
      </c>
      <c r="B14" s="1" t="s">
        <v>75</v>
      </c>
      <c r="C14" s="2">
        <v>2</v>
      </c>
      <c r="D14" s="77" t="s">
        <v>62</v>
      </c>
      <c r="E14" s="77">
        <v>1</v>
      </c>
      <c r="F14" s="77">
        <v>1</v>
      </c>
      <c r="G14" s="77">
        <v>0</v>
      </c>
      <c r="H14" s="77">
        <v>0</v>
      </c>
      <c r="I14" s="77">
        <v>1</v>
      </c>
      <c r="J14" s="77">
        <v>0</v>
      </c>
      <c r="K14" s="77">
        <v>1</v>
      </c>
      <c r="L14" s="77">
        <v>1</v>
      </c>
      <c r="M14" s="77">
        <v>1</v>
      </c>
      <c r="N14" s="77">
        <v>0</v>
      </c>
      <c r="O14" s="77">
        <v>0</v>
      </c>
      <c r="P14" s="77">
        <v>0</v>
      </c>
      <c r="Q14" s="77">
        <v>1</v>
      </c>
      <c r="R14" s="77">
        <v>0</v>
      </c>
      <c r="S14" s="77">
        <v>0</v>
      </c>
      <c r="T14" s="77">
        <v>1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4">
        <v>8</v>
      </c>
      <c r="AB14" s="2">
        <v>3</v>
      </c>
      <c r="AC14" s="6">
        <f t="shared" si="15"/>
        <v>25</v>
      </c>
      <c r="AE14" s="92" t="s">
        <v>31</v>
      </c>
      <c r="AF14" s="93"/>
      <c r="AG14" s="7">
        <f>SUM(AF9:AF10)/$AE$1*100</f>
        <v>50</v>
      </c>
    </row>
    <row r="15" spans="1:54" x14ac:dyDescent="0.3">
      <c r="A15" s="1">
        <v>10</v>
      </c>
      <c r="B15" s="1" t="s">
        <v>80</v>
      </c>
      <c r="C15" s="2">
        <v>2</v>
      </c>
      <c r="D15" s="77" t="s">
        <v>62</v>
      </c>
      <c r="E15" s="77">
        <v>2</v>
      </c>
      <c r="F15" s="77">
        <v>1</v>
      </c>
      <c r="G15" s="77">
        <v>0</v>
      </c>
      <c r="H15" s="77">
        <v>2</v>
      </c>
      <c r="I15" s="77">
        <v>0</v>
      </c>
      <c r="J15" s="77">
        <v>1</v>
      </c>
      <c r="K15" s="77">
        <v>1</v>
      </c>
      <c r="L15" s="77">
        <v>1</v>
      </c>
      <c r="M15" s="77">
        <v>0</v>
      </c>
      <c r="N15" s="77">
        <v>0</v>
      </c>
      <c r="O15" s="77">
        <v>1</v>
      </c>
      <c r="P15" s="77">
        <v>1</v>
      </c>
      <c r="Q15" s="77">
        <v>1</v>
      </c>
      <c r="R15" s="77">
        <v>0</v>
      </c>
      <c r="S15" s="77">
        <v>0</v>
      </c>
      <c r="T15" s="77">
        <v>1</v>
      </c>
      <c r="U15" s="77">
        <v>1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4">
        <v>13</v>
      </c>
      <c r="AB15" s="2">
        <v>3</v>
      </c>
      <c r="AC15" s="6">
        <f t="shared" si="15"/>
        <v>40.625</v>
      </c>
      <c r="AE15" s="92" t="s">
        <v>28</v>
      </c>
      <c r="AF15" s="93"/>
      <c r="AG15" s="7">
        <f>AVERAGE(AA6:AA24)</f>
        <v>16.916666666666668</v>
      </c>
    </row>
    <row r="16" spans="1:54" x14ac:dyDescent="0.3">
      <c r="A16" s="1">
        <v>11</v>
      </c>
      <c r="B16" s="1" t="s">
        <v>84</v>
      </c>
      <c r="C16" s="2">
        <v>2</v>
      </c>
      <c r="D16" s="77" t="s">
        <v>62</v>
      </c>
      <c r="E16" s="77">
        <v>2</v>
      </c>
      <c r="F16" s="77">
        <v>2</v>
      </c>
      <c r="G16" s="77">
        <v>0</v>
      </c>
      <c r="H16" s="77">
        <v>2</v>
      </c>
      <c r="I16" s="77">
        <v>0</v>
      </c>
      <c r="J16" s="77">
        <v>2</v>
      </c>
      <c r="K16" s="77">
        <v>0</v>
      </c>
      <c r="L16" s="77">
        <v>1</v>
      </c>
      <c r="M16" s="77">
        <v>1</v>
      </c>
      <c r="N16" s="77">
        <v>0</v>
      </c>
      <c r="O16" s="77">
        <v>0</v>
      </c>
      <c r="P16" s="77">
        <v>0</v>
      </c>
      <c r="Q16" s="77">
        <v>1</v>
      </c>
      <c r="R16" s="77">
        <v>1</v>
      </c>
      <c r="S16" s="77">
        <v>0</v>
      </c>
      <c r="T16" s="77">
        <v>1</v>
      </c>
      <c r="U16" s="77">
        <v>1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4">
        <v>14</v>
      </c>
      <c r="AB16" s="2">
        <v>3</v>
      </c>
      <c r="AC16" s="6">
        <f t="shared" si="15"/>
        <v>43.75</v>
      </c>
      <c r="AE16" s="92" t="s">
        <v>18</v>
      </c>
      <c r="AF16" s="93"/>
      <c r="AG16" s="7">
        <f>AVERAGE(AB6:AB24)</f>
        <v>3.5833333333333335</v>
      </c>
    </row>
    <row r="17" spans="1:34" x14ac:dyDescent="0.3">
      <c r="A17" s="1">
        <v>12</v>
      </c>
      <c r="B17" s="1" t="s">
        <v>86</v>
      </c>
      <c r="C17" s="2">
        <v>1</v>
      </c>
      <c r="D17" s="77" t="s">
        <v>62</v>
      </c>
      <c r="E17" s="77">
        <v>2</v>
      </c>
      <c r="F17" s="77">
        <v>2</v>
      </c>
      <c r="G17" s="77">
        <v>0</v>
      </c>
      <c r="H17" s="77">
        <v>2</v>
      </c>
      <c r="I17" s="77">
        <v>3</v>
      </c>
      <c r="J17" s="77">
        <v>1</v>
      </c>
      <c r="K17" s="77">
        <v>1</v>
      </c>
      <c r="L17" s="77">
        <v>1</v>
      </c>
      <c r="M17" s="77">
        <v>0</v>
      </c>
      <c r="N17" s="77">
        <v>0</v>
      </c>
      <c r="O17" s="77">
        <v>1</v>
      </c>
      <c r="P17" s="77">
        <v>2</v>
      </c>
      <c r="Q17" s="77">
        <v>1</v>
      </c>
      <c r="R17" s="77">
        <v>1</v>
      </c>
      <c r="S17" s="77">
        <v>0</v>
      </c>
      <c r="T17" s="77">
        <v>1</v>
      </c>
      <c r="U17" s="77">
        <v>1</v>
      </c>
      <c r="V17" s="77">
        <v>0</v>
      </c>
      <c r="W17" s="77">
        <v>2</v>
      </c>
      <c r="X17" s="77">
        <v>1</v>
      </c>
      <c r="Y17" s="77">
        <v>0</v>
      </c>
      <c r="Z17" s="77">
        <v>0</v>
      </c>
      <c r="AA17" s="74">
        <v>22</v>
      </c>
      <c r="AB17" s="2">
        <v>4</v>
      </c>
      <c r="AC17" s="6">
        <f t="shared" si="15"/>
        <v>68.75</v>
      </c>
      <c r="AE17" s="92" t="s">
        <v>53</v>
      </c>
      <c r="AF17" s="93"/>
      <c r="AG17" s="7">
        <f>AVERAGE(AC6:AC24)</f>
        <v>33.388157894736842</v>
      </c>
    </row>
    <row r="18" spans="1:34" x14ac:dyDescent="0.3">
      <c r="A18" s="1">
        <v>13</v>
      </c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9"/>
      <c r="AB18" s="2"/>
      <c r="AC18" s="6">
        <f t="shared" si="15"/>
        <v>0</v>
      </c>
    </row>
    <row r="19" spans="1:34" x14ac:dyDescent="0.3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9"/>
      <c r="AB19" s="2"/>
      <c r="AC19" s="6">
        <f t="shared" si="15"/>
        <v>0</v>
      </c>
      <c r="AE19" s="88" t="s">
        <v>51</v>
      </c>
      <c r="AF19" s="89"/>
      <c r="AG19" s="65" t="s">
        <v>50</v>
      </c>
      <c r="AH19" s="65" t="s">
        <v>49</v>
      </c>
    </row>
    <row r="20" spans="1:34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9"/>
      <c r="AB20" s="2"/>
      <c r="AC20" s="6">
        <f t="shared" si="15"/>
        <v>0</v>
      </c>
      <c r="AE20" s="96" t="s">
        <v>44</v>
      </c>
      <c r="AF20" s="98"/>
      <c r="AG20" s="71">
        <f>COUNTIF(AC6:AC24,"&gt;=85")</f>
        <v>0</v>
      </c>
      <c r="AH20" s="71">
        <f>AG20/AE1*100</f>
        <v>0</v>
      </c>
    </row>
    <row r="21" spans="1:34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9"/>
      <c r="AB21" s="2"/>
      <c r="AC21" s="6">
        <f t="shared" si="15"/>
        <v>0</v>
      </c>
      <c r="AE21" s="96" t="s">
        <v>45</v>
      </c>
      <c r="AF21" s="97"/>
      <c r="AG21" s="71">
        <f>COUNTIF(AC6:AC24,"&gt;=75")-AG20</f>
        <v>1</v>
      </c>
      <c r="AH21" s="71">
        <f>AG21/AE1*100</f>
        <v>8.3333333333333321</v>
      </c>
    </row>
    <row r="22" spans="1:34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9"/>
      <c r="AB22" s="2"/>
      <c r="AC22" s="6">
        <f t="shared" si="15"/>
        <v>0</v>
      </c>
      <c r="AE22" s="96" t="s">
        <v>46</v>
      </c>
      <c r="AF22" s="98"/>
      <c r="AG22" s="71">
        <f>COUNTIF(AC6:AC24,"&gt;=65")-AG21-AG20</f>
        <v>1</v>
      </c>
      <c r="AH22" s="71">
        <f>AG22/AE1*100</f>
        <v>8.3333333333333321</v>
      </c>
    </row>
    <row r="23" spans="1:34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9"/>
      <c r="AB23" s="2"/>
      <c r="AC23" s="6">
        <f t="shared" si="15"/>
        <v>0</v>
      </c>
      <c r="AE23" s="96" t="s">
        <v>47</v>
      </c>
      <c r="AF23" s="98"/>
      <c r="AG23" s="71">
        <f>COUNTIF(AC6:AC24,"&gt;=50")-AG22-AG21-AG20</f>
        <v>5</v>
      </c>
      <c r="AH23" s="71">
        <f>AG23/AE1*100</f>
        <v>41.666666666666671</v>
      </c>
    </row>
    <row r="24" spans="1:34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9"/>
      <c r="AB24" s="2"/>
      <c r="AC24" s="6">
        <f t="shared" si="15"/>
        <v>0</v>
      </c>
      <c r="AE24" s="96" t="s">
        <v>48</v>
      </c>
      <c r="AF24" s="98"/>
      <c r="AG24" s="71">
        <f>COUNTIF(AC6:AC17,"&lt;50")</f>
        <v>5</v>
      </c>
      <c r="AH24" s="71">
        <f>AG24/AE1*100</f>
        <v>41.666666666666671</v>
      </c>
    </row>
    <row r="25" spans="1:34" x14ac:dyDescent="0.3">
      <c r="A25" s="1"/>
      <c r="B25" s="1"/>
      <c r="C25" s="2"/>
      <c r="D25" s="2"/>
      <c r="E25" s="7">
        <f t="shared" ref="E25:Z25" si="16">AVERAGE(E6:E24)/E1*100</f>
        <v>91.666666666666657</v>
      </c>
      <c r="F25" s="7">
        <f t="shared" si="16"/>
        <v>70.833333333333343</v>
      </c>
      <c r="G25" s="7">
        <f t="shared" si="16"/>
        <v>16.666666666666664</v>
      </c>
      <c r="H25" s="7">
        <f t="shared" si="16"/>
        <v>83.333333333333343</v>
      </c>
      <c r="I25" s="7">
        <f t="shared" si="16"/>
        <v>47.222222222222229</v>
      </c>
      <c r="J25" s="7">
        <f t="shared" si="16"/>
        <v>50</v>
      </c>
      <c r="K25" s="7">
        <f t="shared" si="16"/>
        <v>83.333333333333343</v>
      </c>
      <c r="L25" s="7">
        <f t="shared" si="16"/>
        <v>83.333333333333343</v>
      </c>
      <c r="M25" s="7">
        <f t="shared" si="16"/>
        <v>25</v>
      </c>
      <c r="N25" s="7">
        <f t="shared" si="16"/>
        <v>4.1666666666666661</v>
      </c>
      <c r="O25" s="7">
        <f t="shared" si="16"/>
        <v>75</v>
      </c>
      <c r="P25" s="7">
        <f t="shared" si="16"/>
        <v>75</v>
      </c>
      <c r="Q25" s="7">
        <f t="shared" si="16"/>
        <v>83.333333333333343</v>
      </c>
      <c r="R25" s="7">
        <f t="shared" si="16"/>
        <v>66.666666666666657</v>
      </c>
      <c r="S25" s="7">
        <f t="shared" si="16"/>
        <v>16.666666666666664</v>
      </c>
      <c r="T25" s="7">
        <f t="shared" si="16"/>
        <v>91.666666666666657</v>
      </c>
      <c r="U25" s="7">
        <f t="shared" si="16"/>
        <v>66.666666666666657</v>
      </c>
      <c r="V25" s="7">
        <f t="shared" si="16"/>
        <v>25</v>
      </c>
      <c r="W25" s="7">
        <f t="shared" si="16"/>
        <v>41.666666666666671</v>
      </c>
      <c r="X25" s="7">
        <f t="shared" si="16"/>
        <v>50</v>
      </c>
      <c r="Y25" s="7">
        <f t="shared" si="16"/>
        <v>16.666666666666664</v>
      </c>
      <c r="Z25" s="7">
        <f t="shared" si="16"/>
        <v>8.3333333333333321</v>
      </c>
      <c r="AA25" s="36">
        <f>AVERAGE(AA6:AA24)</f>
        <v>16.916666666666668</v>
      </c>
      <c r="AB25" s="36">
        <f>AVERAGE(AB6:AB24)</f>
        <v>3.5833333333333335</v>
      </c>
      <c r="AC25" s="36">
        <f>AVERAGE(AC6:AC24)</f>
        <v>33.388157894736842</v>
      </c>
      <c r="AE25" s="28"/>
      <c r="AF25" s="28"/>
      <c r="AG25" s="28"/>
    </row>
    <row r="26" spans="1:34" s="28" customFormat="1" x14ac:dyDescent="0.3">
      <c r="C26" s="37"/>
      <c r="D26" s="37"/>
      <c r="AA26" s="38"/>
      <c r="AB26" s="37"/>
      <c r="AE26"/>
      <c r="AF26"/>
      <c r="AG26"/>
    </row>
    <row r="27" spans="1:34" ht="322.5" customHeight="1" x14ac:dyDescent="0.3">
      <c r="E27" s="72" t="str">
        <f>'2'!B3</f>
        <v xml:space="preserve">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задач. </v>
      </c>
      <c r="F27" s="72" t="str">
        <f>'2'!B4</f>
        <v xml:space="preserve">2. 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
Использовать знаково­символические средства для решения задач; понимать информацию, представленную разными способами: словесно, в виде таблицы, схемы.
</v>
      </c>
      <c r="G27" s="72" t="str">
        <f>'2'!B5</f>
        <v xml:space="preserve">3.1.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H27" s="72" t="str">
        <f>'2'!B6</f>
        <v xml:space="preserve"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I27" s="72" t="str">
        <f>'2'!B7</f>
        <v xml:space="preserve">3.3.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J27" s="72" t="str">
        <f>'2'!B8</f>
        <v xml:space="preserve">4. Овладение начальными сведениями о сущности и особенностях объектов, процессов и явлений действительности; умение анализировать изображения. 
Узнавать изученные объекты и явления живой и неживой природы; использовать знаково­символические средства, в том числе модели, для решения задач.
</v>
      </c>
      <c r="K27" s="72" t="str">
        <f>'2'!B9</f>
        <v xml:space="preserve">5.Освоение элементарных норм здоровьесберегающего поведения в природной и социальной среде. 
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здоровья.
</v>
      </c>
      <c r="L27" s="72" t="str">
        <f>'2'!B10</f>
        <v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M27" s="72" t="str">
        <f>'2'!B11</f>
        <v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N27" s="72" t="str">
        <f>'2'!B12</f>
        <v xml:space="preserve">6.3.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O27" s="72" t="str">
        <f>'2'!B13</f>
        <v xml:space="preserve"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v>
      </c>
      <c r="P27" s="72" t="str">
        <f>'2'!B14</f>
        <v xml:space="preserve">7.2. 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v>
      </c>
      <c r="Q27" s="72" t="str">
        <f>'2'!B15</f>
        <v xml:space="preserve">8K1.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R27" s="72" t="str">
        <f>'2'!B16</f>
        <v xml:space="preserve">8K2.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S27" s="72" t="str">
        <f>'2'!B17</f>
        <v xml:space="preserve">8K3.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T27" s="72" t="str">
        <f>'2'!B18</f>
        <v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U27" s="72" t="str">
        <f>'2'!B19</f>
        <v xml:space="preserve">9.2. 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V27" s="72" t="str">
        <f>'2'!B20</f>
        <v xml:space="preserve"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W27" s="72" t="str">
        <f>'2'!B21</f>
        <v xml:space="preserve">10.1.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X27" s="72" t="str">
        <f>'2'!B22</f>
        <v xml:space="preserve">10.2K1. 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Y27" s="72" t="str">
        <f>'2'!B23</f>
        <v xml:space="preserve">10.2K2.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Z27" s="72" t="str">
        <f>'2'!B24</f>
        <v xml:space="preserve">10.2K3.  Сформированность уважительного отношения к родному краю; осознанно строить речевое высказывание в соответствии с задачами коммуникации. 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AE19:AF19"/>
    <mergeCell ref="AE20:AF20"/>
    <mergeCell ref="AE22:AF22"/>
    <mergeCell ref="AE23:AF23"/>
    <mergeCell ref="AE24:AF24"/>
    <mergeCell ref="AE21:AF21"/>
    <mergeCell ref="AE12:AF12"/>
    <mergeCell ref="BA1:BB1"/>
    <mergeCell ref="BA2:BB2"/>
    <mergeCell ref="BA3:BB3"/>
    <mergeCell ref="BA4:BB4"/>
    <mergeCell ref="BA5:BB5"/>
    <mergeCell ref="AE13:AF13"/>
    <mergeCell ref="AE14:AF14"/>
    <mergeCell ref="AE15:AF15"/>
    <mergeCell ref="AE16:AF16"/>
    <mergeCell ref="AE17:AF17"/>
    <mergeCell ref="AB3:AB5"/>
    <mergeCell ref="AC3:AC5"/>
    <mergeCell ref="A3:A5"/>
    <mergeCell ref="B3:B5"/>
    <mergeCell ref="C3:C5"/>
    <mergeCell ref="D3:D5"/>
    <mergeCell ref="E3:Z3"/>
    <mergeCell ref="AA3:AA5"/>
  </mergeCells>
  <conditionalFormatting sqref="AB6:AB24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5:Z25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pageSetup paperSize="9" orientation="landscape" verticalDpi="0" r:id="rId1"/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topLeftCell="I1" zoomScale="43" zoomScaleNormal="70" zoomScaleSheetLayoutView="43" workbookViewId="0">
      <selection activeCell="AQ27" sqref="AQ27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6" width="6.6640625" customWidth="1"/>
    <col min="27" max="27" width="7.5546875" style="30" customWidth="1"/>
    <col min="28" max="28" width="8.6640625" style="3" bestFit="1" customWidth="1"/>
    <col min="31" max="52" width="7.33203125" customWidth="1"/>
  </cols>
  <sheetData>
    <row r="1" spans="1:54" x14ac:dyDescent="0.3">
      <c r="D1" s="31" t="s">
        <v>35</v>
      </c>
      <c r="E1" s="4">
        <f>'1'!E1</f>
        <v>2</v>
      </c>
      <c r="F1" s="4">
        <f>'1'!F1</f>
        <v>2</v>
      </c>
      <c r="G1" s="4">
        <f>'1'!G1</f>
        <v>1</v>
      </c>
      <c r="H1" s="4">
        <f>'1'!H1</f>
        <v>2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1</v>
      </c>
      <c r="Z1" s="4">
        <f>'1'!Z1</f>
        <v>2</v>
      </c>
      <c r="AC1" s="5">
        <f>SUM(E1:Z1)</f>
        <v>32</v>
      </c>
      <c r="AE1" s="73">
        <v>15</v>
      </c>
      <c r="BA1" s="96" t="s">
        <v>10</v>
      </c>
      <c r="BB1" s="97"/>
    </row>
    <row r="2" spans="1:54" x14ac:dyDescent="0.3">
      <c r="AE2" s="2">
        <f t="shared" ref="AE2:AZ2" si="0">COUNTIF(E6:E24,E1)</f>
        <v>12</v>
      </c>
      <c r="AF2" s="2">
        <f t="shared" si="0"/>
        <v>15</v>
      </c>
      <c r="AG2" s="2">
        <f t="shared" si="0"/>
        <v>14</v>
      </c>
      <c r="AH2" s="2">
        <f t="shared" si="0"/>
        <v>12</v>
      </c>
      <c r="AI2" s="2">
        <f t="shared" si="0"/>
        <v>9</v>
      </c>
      <c r="AJ2" s="2">
        <f t="shared" si="0"/>
        <v>7</v>
      </c>
      <c r="AK2" s="2">
        <f t="shared" si="0"/>
        <v>14</v>
      </c>
      <c r="AL2" s="2">
        <f t="shared" si="0"/>
        <v>13</v>
      </c>
      <c r="AM2" s="2">
        <f t="shared" si="0"/>
        <v>6</v>
      </c>
      <c r="AN2" s="2">
        <f t="shared" si="0"/>
        <v>3</v>
      </c>
      <c r="AO2" s="2">
        <f t="shared" si="0"/>
        <v>10</v>
      </c>
      <c r="AP2" s="2">
        <f t="shared" si="0"/>
        <v>10</v>
      </c>
      <c r="AQ2" s="2">
        <f t="shared" si="0"/>
        <v>15</v>
      </c>
      <c r="AR2" s="2">
        <f t="shared" si="0"/>
        <v>11</v>
      </c>
      <c r="AS2" s="2">
        <f t="shared" si="0"/>
        <v>6</v>
      </c>
      <c r="AT2" s="2">
        <f t="shared" si="0"/>
        <v>15</v>
      </c>
      <c r="AU2" s="2">
        <f t="shared" si="0"/>
        <v>14</v>
      </c>
      <c r="AV2" s="2">
        <f t="shared" si="0"/>
        <v>2</v>
      </c>
      <c r="AW2" s="2">
        <f t="shared" si="0"/>
        <v>11</v>
      </c>
      <c r="AX2" s="2">
        <f t="shared" si="0"/>
        <v>15</v>
      </c>
      <c r="AY2" s="2">
        <f t="shared" si="0"/>
        <v>11</v>
      </c>
      <c r="AZ2" s="2">
        <f t="shared" si="0"/>
        <v>1</v>
      </c>
      <c r="BA2" s="96" t="s">
        <v>11</v>
      </c>
      <c r="BB2" s="97"/>
    </row>
    <row r="3" spans="1:54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 t="s">
        <v>4</v>
      </c>
      <c r="AB3" s="84" t="s">
        <v>5</v>
      </c>
      <c r="AC3" s="79" t="s">
        <v>7</v>
      </c>
      <c r="AE3" s="2">
        <f t="shared" ref="AE3:AZ3" si="1">$AE$1-AE2-AE5-AE4</f>
        <v>3</v>
      </c>
      <c r="AF3" s="2">
        <f t="shared" si="1"/>
        <v>0</v>
      </c>
      <c r="AG3" s="2">
        <f t="shared" si="1"/>
        <v>0</v>
      </c>
      <c r="AH3" s="2">
        <f t="shared" si="1"/>
        <v>3</v>
      </c>
      <c r="AI3" s="2">
        <f t="shared" si="1"/>
        <v>4</v>
      </c>
      <c r="AJ3" s="2">
        <f t="shared" si="1"/>
        <v>8</v>
      </c>
      <c r="AK3" s="2">
        <f t="shared" si="1"/>
        <v>0</v>
      </c>
      <c r="AL3" s="2">
        <f t="shared" si="1"/>
        <v>0</v>
      </c>
      <c r="AM3" s="2">
        <f t="shared" si="1"/>
        <v>0</v>
      </c>
      <c r="AN3" s="2">
        <f t="shared" si="1"/>
        <v>2</v>
      </c>
      <c r="AO3" s="2">
        <f t="shared" si="1"/>
        <v>0</v>
      </c>
      <c r="AP3" s="2">
        <f t="shared" si="1"/>
        <v>3</v>
      </c>
      <c r="AQ3" s="2">
        <f t="shared" si="1"/>
        <v>0</v>
      </c>
      <c r="AR3" s="2">
        <f t="shared" si="1"/>
        <v>0</v>
      </c>
      <c r="AS3" s="2">
        <f t="shared" si="1"/>
        <v>0</v>
      </c>
      <c r="AT3" s="2">
        <f t="shared" si="1"/>
        <v>0</v>
      </c>
      <c r="AU3" s="2">
        <f t="shared" si="1"/>
        <v>0</v>
      </c>
      <c r="AV3" s="2">
        <f t="shared" si="1"/>
        <v>0</v>
      </c>
      <c r="AW3" s="2">
        <f t="shared" si="1"/>
        <v>4</v>
      </c>
      <c r="AX3" s="2">
        <f t="shared" si="1"/>
        <v>0</v>
      </c>
      <c r="AY3" s="2">
        <f t="shared" si="1"/>
        <v>0</v>
      </c>
      <c r="AZ3" s="2">
        <f t="shared" si="1"/>
        <v>3</v>
      </c>
      <c r="BA3" s="96" t="s">
        <v>12</v>
      </c>
      <c r="BB3" s="97"/>
    </row>
    <row r="4" spans="1:54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5"/>
      <c r="AB4" s="85"/>
      <c r="AC4" s="80"/>
      <c r="AE4" s="2">
        <f t="shared" ref="AE4:AZ4" si="2">COUNTIF(E6:E24,"=N  ")</f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2">
        <f t="shared" si="2"/>
        <v>0</v>
      </c>
      <c r="AX4" s="2">
        <f t="shared" si="2"/>
        <v>0</v>
      </c>
      <c r="AY4" s="2">
        <f t="shared" si="2"/>
        <v>0</v>
      </c>
      <c r="AZ4" s="2">
        <f t="shared" si="2"/>
        <v>0</v>
      </c>
      <c r="BA4" s="96" t="s">
        <v>9</v>
      </c>
      <c r="BB4" s="97"/>
    </row>
    <row r="5" spans="1:54" ht="15" thickBot="1" x14ac:dyDescent="0.35">
      <c r="A5" s="81"/>
      <c r="B5" s="81"/>
      <c r="C5" s="81"/>
      <c r="D5" s="81"/>
      <c r="E5" s="75">
        <v>1</v>
      </c>
      <c r="F5" s="76">
        <v>2</v>
      </c>
      <c r="G5" s="76">
        <v>3.1</v>
      </c>
      <c r="H5" s="76">
        <v>3.2</v>
      </c>
      <c r="I5" s="76">
        <v>3.3</v>
      </c>
      <c r="J5" s="76">
        <v>4</v>
      </c>
      <c r="K5" s="76">
        <v>5</v>
      </c>
      <c r="L5" s="76">
        <v>6.1</v>
      </c>
      <c r="M5" s="76">
        <v>6.2</v>
      </c>
      <c r="N5" s="76">
        <v>6.3</v>
      </c>
      <c r="O5" s="76">
        <v>7.1</v>
      </c>
      <c r="P5" s="76">
        <v>7.2</v>
      </c>
      <c r="Q5" s="76" t="s">
        <v>55</v>
      </c>
      <c r="R5" s="76" t="s">
        <v>56</v>
      </c>
      <c r="S5" s="76" t="s">
        <v>57</v>
      </c>
      <c r="T5" s="76">
        <v>9.1</v>
      </c>
      <c r="U5" s="76">
        <v>9.1999999999999993</v>
      </c>
      <c r="V5" s="76">
        <v>9.3000000000000007</v>
      </c>
      <c r="W5" s="76">
        <v>10.1</v>
      </c>
      <c r="X5" s="76" t="s">
        <v>58</v>
      </c>
      <c r="Y5" s="76" t="s">
        <v>59</v>
      </c>
      <c r="Z5" s="76" t="s">
        <v>60</v>
      </c>
      <c r="AA5" s="86"/>
      <c r="AB5" s="86"/>
      <c r="AC5" s="81"/>
      <c r="AE5" s="2">
        <f t="shared" ref="AE5:AZ5" si="3">COUNTIF(E6:E24,"=0")</f>
        <v>0</v>
      </c>
      <c r="AF5" s="2">
        <f t="shared" si="3"/>
        <v>0</v>
      </c>
      <c r="AG5" s="2">
        <f t="shared" si="3"/>
        <v>1</v>
      </c>
      <c r="AH5" s="2">
        <f t="shared" si="3"/>
        <v>0</v>
      </c>
      <c r="AI5" s="2">
        <f t="shared" si="3"/>
        <v>2</v>
      </c>
      <c r="AJ5" s="2">
        <f t="shared" si="3"/>
        <v>0</v>
      </c>
      <c r="AK5" s="2">
        <f t="shared" si="3"/>
        <v>1</v>
      </c>
      <c r="AL5" s="2">
        <f t="shared" si="3"/>
        <v>2</v>
      </c>
      <c r="AM5" s="2">
        <f t="shared" si="3"/>
        <v>9</v>
      </c>
      <c r="AN5" s="2">
        <f t="shared" si="3"/>
        <v>10</v>
      </c>
      <c r="AO5" s="2">
        <f t="shared" si="3"/>
        <v>5</v>
      </c>
      <c r="AP5" s="2">
        <f t="shared" si="3"/>
        <v>2</v>
      </c>
      <c r="AQ5" s="2">
        <f t="shared" si="3"/>
        <v>0</v>
      </c>
      <c r="AR5" s="2">
        <f t="shared" si="3"/>
        <v>4</v>
      </c>
      <c r="AS5" s="2">
        <f t="shared" si="3"/>
        <v>9</v>
      </c>
      <c r="AT5" s="2">
        <f t="shared" si="3"/>
        <v>0</v>
      </c>
      <c r="AU5" s="2">
        <f t="shared" si="3"/>
        <v>1</v>
      </c>
      <c r="AV5" s="2">
        <f t="shared" si="3"/>
        <v>13</v>
      </c>
      <c r="AW5" s="2">
        <f t="shared" si="3"/>
        <v>0</v>
      </c>
      <c r="AX5" s="2">
        <f t="shared" si="3"/>
        <v>0</v>
      </c>
      <c r="AY5" s="2">
        <f t="shared" si="3"/>
        <v>4</v>
      </c>
      <c r="AZ5" s="2">
        <f t="shared" si="3"/>
        <v>11</v>
      </c>
      <c r="BA5" s="96" t="s">
        <v>8</v>
      </c>
      <c r="BB5" s="97"/>
    </row>
    <row r="6" spans="1:54" x14ac:dyDescent="0.3">
      <c r="A6" s="1">
        <v>1</v>
      </c>
      <c r="B6" s="1" t="s">
        <v>66</v>
      </c>
      <c r="C6" s="2">
        <v>1</v>
      </c>
      <c r="D6" s="77" t="s">
        <v>67</v>
      </c>
      <c r="E6" s="77">
        <v>1</v>
      </c>
      <c r="F6" s="77">
        <v>2</v>
      </c>
      <c r="G6" s="77">
        <v>1</v>
      </c>
      <c r="H6" s="77">
        <v>1</v>
      </c>
      <c r="I6" s="77">
        <v>3</v>
      </c>
      <c r="J6" s="77">
        <v>1</v>
      </c>
      <c r="K6" s="77">
        <v>0</v>
      </c>
      <c r="L6" s="77">
        <v>1</v>
      </c>
      <c r="M6" s="77">
        <v>0</v>
      </c>
      <c r="N6" s="77">
        <v>2</v>
      </c>
      <c r="O6" s="77">
        <v>1</v>
      </c>
      <c r="P6" s="77">
        <v>2</v>
      </c>
      <c r="Q6" s="77">
        <v>1</v>
      </c>
      <c r="R6" s="77">
        <v>1</v>
      </c>
      <c r="S6" s="77">
        <v>1</v>
      </c>
      <c r="T6" s="77">
        <v>1</v>
      </c>
      <c r="U6" s="77">
        <v>1</v>
      </c>
      <c r="V6" s="77">
        <v>0</v>
      </c>
      <c r="W6" s="77">
        <v>1</v>
      </c>
      <c r="X6" s="77">
        <v>1</v>
      </c>
      <c r="Y6" s="77">
        <v>1</v>
      </c>
      <c r="Z6" s="77">
        <v>0</v>
      </c>
      <c r="AA6" s="74">
        <v>23</v>
      </c>
      <c r="AB6" s="2">
        <v>4</v>
      </c>
      <c r="AC6" s="6">
        <f>AA6/$AC$1*100</f>
        <v>71.875</v>
      </c>
    </row>
    <row r="7" spans="1:54" x14ac:dyDescent="0.3">
      <c r="A7" s="1">
        <v>2</v>
      </c>
      <c r="B7" s="1" t="s">
        <v>68</v>
      </c>
      <c r="C7" s="2">
        <v>2</v>
      </c>
      <c r="D7" s="77" t="s">
        <v>67</v>
      </c>
      <c r="E7" s="77">
        <v>2</v>
      </c>
      <c r="F7" s="77">
        <v>2</v>
      </c>
      <c r="G7" s="77">
        <v>1</v>
      </c>
      <c r="H7" s="77">
        <v>2</v>
      </c>
      <c r="I7" s="77">
        <v>3</v>
      </c>
      <c r="J7" s="77">
        <v>2</v>
      </c>
      <c r="K7" s="77">
        <v>1</v>
      </c>
      <c r="L7" s="77">
        <v>1</v>
      </c>
      <c r="M7" s="77">
        <v>1</v>
      </c>
      <c r="N7" s="77">
        <v>0</v>
      </c>
      <c r="O7" s="77">
        <v>1</v>
      </c>
      <c r="P7" s="77">
        <v>2</v>
      </c>
      <c r="Q7" s="77">
        <v>1</v>
      </c>
      <c r="R7" s="77">
        <v>1</v>
      </c>
      <c r="S7" s="77">
        <v>0</v>
      </c>
      <c r="T7" s="77">
        <v>1</v>
      </c>
      <c r="U7" s="77">
        <v>1</v>
      </c>
      <c r="V7" s="77">
        <v>1</v>
      </c>
      <c r="W7" s="77">
        <v>2</v>
      </c>
      <c r="X7" s="77">
        <v>1</v>
      </c>
      <c r="Y7" s="77">
        <v>1</v>
      </c>
      <c r="Z7" s="77">
        <v>2</v>
      </c>
      <c r="AA7" s="74">
        <v>29</v>
      </c>
      <c r="AB7" s="2">
        <v>5</v>
      </c>
      <c r="AC7" s="6">
        <f t="shared" ref="AC7:AC24" si="4">AA7/$AC$1*100</f>
        <v>90.625</v>
      </c>
      <c r="AE7" s="67" t="s">
        <v>13</v>
      </c>
      <c r="AF7" s="14">
        <f>COUNTIF(AB6:AB24,"=2")</f>
        <v>0</v>
      </c>
      <c r="AG7" s="15">
        <f>AF7/$AE$1*100</f>
        <v>0</v>
      </c>
    </row>
    <row r="8" spans="1:54" x14ac:dyDescent="0.3">
      <c r="A8" s="1">
        <v>3</v>
      </c>
      <c r="B8" s="1" t="s">
        <v>70</v>
      </c>
      <c r="C8" s="2">
        <v>1</v>
      </c>
      <c r="D8" s="77" t="s">
        <v>67</v>
      </c>
      <c r="E8" s="77">
        <v>2</v>
      </c>
      <c r="F8" s="77">
        <v>2</v>
      </c>
      <c r="G8" s="77">
        <v>1</v>
      </c>
      <c r="H8" s="77">
        <v>2</v>
      </c>
      <c r="I8" s="77">
        <v>1</v>
      </c>
      <c r="J8" s="77">
        <v>1</v>
      </c>
      <c r="K8" s="77">
        <v>1</v>
      </c>
      <c r="L8" s="77">
        <v>1</v>
      </c>
      <c r="M8" s="77">
        <v>0</v>
      </c>
      <c r="N8" s="77">
        <v>2</v>
      </c>
      <c r="O8" s="77">
        <v>1</v>
      </c>
      <c r="P8" s="77">
        <v>2</v>
      </c>
      <c r="Q8" s="77">
        <v>1</v>
      </c>
      <c r="R8" s="77">
        <v>1</v>
      </c>
      <c r="S8" s="77">
        <v>1</v>
      </c>
      <c r="T8" s="77">
        <v>1</v>
      </c>
      <c r="U8" s="77">
        <v>1</v>
      </c>
      <c r="V8" s="77">
        <v>0</v>
      </c>
      <c r="W8" s="77">
        <v>2</v>
      </c>
      <c r="X8" s="77">
        <v>1</v>
      </c>
      <c r="Y8" s="77">
        <v>0</v>
      </c>
      <c r="Z8" s="77">
        <v>0</v>
      </c>
      <c r="AA8" s="74">
        <v>24</v>
      </c>
      <c r="AB8" s="2">
        <v>4</v>
      </c>
      <c r="AC8" s="6">
        <f t="shared" si="4"/>
        <v>75</v>
      </c>
      <c r="AE8" s="68" t="s">
        <v>14</v>
      </c>
      <c r="AF8" s="8">
        <f>COUNTIF(AB6:AB24,"=3")</f>
        <v>0</v>
      </c>
      <c r="AG8" s="13">
        <f>AF8/$AE$1*100</f>
        <v>0</v>
      </c>
    </row>
    <row r="9" spans="1:54" x14ac:dyDescent="0.3">
      <c r="A9" s="1">
        <v>4</v>
      </c>
      <c r="B9" s="1" t="s">
        <v>72</v>
      </c>
      <c r="C9" s="2">
        <v>1</v>
      </c>
      <c r="D9" s="77" t="s">
        <v>67</v>
      </c>
      <c r="E9" s="77">
        <v>2</v>
      </c>
      <c r="F9" s="77">
        <v>2</v>
      </c>
      <c r="G9" s="77">
        <v>1</v>
      </c>
      <c r="H9" s="77">
        <v>2</v>
      </c>
      <c r="I9" s="77">
        <v>1</v>
      </c>
      <c r="J9" s="77">
        <v>1</v>
      </c>
      <c r="K9" s="77">
        <v>1</v>
      </c>
      <c r="L9" s="77">
        <v>0</v>
      </c>
      <c r="M9" s="77">
        <v>0</v>
      </c>
      <c r="N9" s="77">
        <v>0</v>
      </c>
      <c r="O9" s="77">
        <v>1</v>
      </c>
      <c r="P9" s="77">
        <v>2</v>
      </c>
      <c r="Q9" s="77">
        <v>1</v>
      </c>
      <c r="R9" s="77">
        <v>1</v>
      </c>
      <c r="S9" s="77">
        <v>1</v>
      </c>
      <c r="T9" s="77">
        <v>1</v>
      </c>
      <c r="U9" s="77">
        <v>1</v>
      </c>
      <c r="V9" s="77">
        <v>1</v>
      </c>
      <c r="W9" s="77">
        <v>1</v>
      </c>
      <c r="X9" s="77">
        <v>1</v>
      </c>
      <c r="Y9" s="77">
        <v>1</v>
      </c>
      <c r="Z9" s="77">
        <v>1</v>
      </c>
      <c r="AA9" s="74">
        <v>23</v>
      </c>
      <c r="AB9" s="2">
        <v>4</v>
      </c>
      <c r="AC9" s="6">
        <f t="shared" si="4"/>
        <v>71.875</v>
      </c>
      <c r="AE9" s="69" t="s">
        <v>15</v>
      </c>
      <c r="AF9" s="11">
        <f>COUNTIF(AB6:AB24,"=4")</f>
        <v>12</v>
      </c>
      <c r="AG9" s="12">
        <f>AF9/$AE$1*100</f>
        <v>80</v>
      </c>
    </row>
    <row r="10" spans="1:54" x14ac:dyDescent="0.3">
      <c r="A10" s="1">
        <v>5</v>
      </c>
      <c r="B10" s="1" t="s">
        <v>76</v>
      </c>
      <c r="C10" s="2">
        <v>1</v>
      </c>
      <c r="D10" s="77" t="s">
        <v>67</v>
      </c>
      <c r="E10" s="77">
        <v>2</v>
      </c>
      <c r="F10" s="77">
        <v>2</v>
      </c>
      <c r="G10" s="77">
        <v>1</v>
      </c>
      <c r="H10" s="77">
        <v>2</v>
      </c>
      <c r="I10" s="77">
        <v>1</v>
      </c>
      <c r="J10" s="77">
        <v>1</v>
      </c>
      <c r="K10" s="77">
        <v>1</v>
      </c>
      <c r="L10" s="77">
        <v>1</v>
      </c>
      <c r="M10" s="77">
        <v>0</v>
      </c>
      <c r="N10" s="77">
        <v>0</v>
      </c>
      <c r="O10" s="77">
        <v>1</v>
      </c>
      <c r="P10" s="77">
        <v>2</v>
      </c>
      <c r="Q10" s="77">
        <v>1</v>
      </c>
      <c r="R10" s="77">
        <v>1</v>
      </c>
      <c r="S10" s="77">
        <v>0</v>
      </c>
      <c r="T10" s="77">
        <v>1</v>
      </c>
      <c r="U10" s="77">
        <v>1</v>
      </c>
      <c r="V10" s="77">
        <v>0</v>
      </c>
      <c r="W10" s="77">
        <v>2</v>
      </c>
      <c r="X10" s="77">
        <v>1</v>
      </c>
      <c r="Y10" s="77">
        <v>0</v>
      </c>
      <c r="Z10" s="77">
        <v>0</v>
      </c>
      <c r="AA10" s="74">
        <v>21</v>
      </c>
      <c r="AB10" s="2">
        <v>4</v>
      </c>
      <c r="AC10" s="6">
        <f t="shared" si="4"/>
        <v>65.625</v>
      </c>
      <c r="AE10" s="70" t="s">
        <v>16</v>
      </c>
      <c r="AF10" s="9">
        <f>COUNTIF(AB6:AB24,"=5")</f>
        <v>3</v>
      </c>
      <c r="AG10" s="10">
        <f>AF10/$AE$1*100</f>
        <v>20</v>
      </c>
    </row>
    <row r="11" spans="1:54" x14ac:dyDescent="0.3">
      <c r="A11" s="1">
        <v>6</v>
      </c>
      <c r="B11" s="1" t="s">
        <v>77</v>
      </c>
      <c r="C11" s="2">
        <v>1</v>
      </c>
      <c r="D11" s="77" t="s">
        <v>67</v>
      </c>
      <c r="E11" s="77">
        <v>2</v>
      </c>
      <c r="F11" s="77">
        <v>2</v>
      </c>
      <c r="G11" s="77">
        <v>1</v>
      </c>
      <c r="H11" s="77">
        <v>2</v>
      </c>
      <c r="I11" s="77">
        <v>3</v>
      </c>
      <c r="J11" s="77">
        <v>1</v>
      </c>
      <c r="K11" s="77">
        <v>1</v>
      </c>
      <c r="L11" s="77">
        <v>1</v>
      </c>
      <c r="M11" s="77">
        <v>1</v>
      </c>
      <c r="N11" s="77">
        <v>1</v>
      </c>
      <c r="O11" s="77">
        <v>1</v>
      </c>
      <c r="P11" s="77">
        <v>2</v>
      </c>
      <c r="Q11" s="77">
        <v>1</v>
      </c>
      <c r="R11" s="77">
        <v>1</v>
      </c>
      <c r="S11" s="77">
        <v>1</v>
      </c>
      <c r="T11" s="77">
        <v>1</v>
      </c>
      <c r="U11" s="77">
        <v>1</v>
      </c>
      <c r="V11" s="77">
        <v>0</v>
      </c>
      <c r="W11" s="77">
        <v>2</v>
      </c>
      <c r="X11" s="77">
        <v>1</v>
      </c>
      <c r="Y11" s="77">
        <v>1</v>
      </c>
      <c r="Z11" s="77">
        <v>0</v>
      </c>
      <c r="AA11" s="74">
        <v>27</v>
      </c>
      <c r="AB11" s="2">
        <v>5</v>
      </c>
      <c r="AC11" s="6">
        <f t="shared" si="4"/>
        <v>84.375</v>
      </c>
    </row>
    <row r="12" spans="1:54" x14ac:dyDescent="0.3">
      <c r="A12" s="1">
        <v>7</v>
      </c>
      <c r="B12" s="1" t="s">
        <v>78</v>
      </c>
      <c r="C12" s="2">
        <v>1</v>
      </c>
      <c r="D12" s="77" t="s">
        <v>67</v>
      </c>
      <c r="E12" s="77">
        <v>2</v>
      </c>
      <c r="F12" s="77">
        <v>2</v>
      </c>
      <c r="G12" s="77">
        <v>0</v>
      </c>
      <c r="H12" s="77">
        <v>2</v>
      </c>
      <c r="I12" s="77">
        <v>0</v>
      </c>
      <c r="J12" s="77">
        <v>1</v>
      </c>
      <c r="K12" s="77">
        <v>1</v>
      </c>
      <c r="L12" s="77">
        <v>1</v>
      </c>
      <c r="M12" s="77">
        <v>0</v>
      </c>
      <c r="N12" s="77">
        <v>1</v>
      </c>
      <c r="O12" s="77">
        <v>1</v>
      </c>
      <c r="P12" s="77">
        <v>2</v>
      </c>
      <c r="Q12" s="77">
        <v>1</v>
      </c>
      <c r="R12" s="77">
        <v>1</v>
      </c>
      <c r="S12" s="77">
        <v>1</v>
      </c>
      <c r="T12" s="77">
        <v>1</v>
      </c>
      <c r="U12" s="77">
        <v>0</v>
      </c>
      <c r="V12" s="77">
        <v>0</v>
      </c>
      <c r="W12" s="77">
        <v>2</v>
      </c>
      <c r="X12" s="77">
        <v>1</v>
      </c>
      <c r="Y12" s="77">
        <v>0</v>
      </c>
      <c r="Z12" s="77">
        <v>1</v>
      </c>
      <c r="AA12" s="74">
        <v>21</v>
      </c>
      <c r="AB12" s="2">
        <v>4</v>
      </c>
      <c r="AC12" s="6">
        <f t="shared" si="4"/>
        <v>65.625</v>
      </c>
      <c r="AE12" s="91" t="s">
        <v>52</v>
      </c>
      <c r="AF12" s="91"/>
      <c r="AG12" s="66">
        <f>COUNTIF(AC6:AC24,100)</f>
        <v>0</v>
      </c>
    </row>
    <row r="13" spans="1:54" x14ac:dyDescent="0.3">
      <c r="A13" s="1">
        <v>8</v>
      </c>
      <c r="B13" s="1" t="s">
        <v>79</v>
      </c>
      <c r="C13" s="2">
        <v>2</v>
      </c>
      <c r="D13" s="77" t="s">
        <v>67</v>
      </c>
      <c r="E13" s="77">
        <v>2</v>
      </c>
      <c r="F13" s="77">
        <v>2</v>
      </c>
      <c r="G13" s="77">
        <v>1</v>
      </c>
      <c r="H13" s="77">
        <v>2</v>
      </c>
      <c r="I13" s="77">
        <v>3</v>
      </c>
      <c r="J13" s="77">
        <v>2</v>
      </c>
      <c r="K13" s="77">
        <v>1</v>
      </c>
      <c r="L13" s="77">
        <v>1</v>
      </c>
      <c r="M13" s="77">
        <v>1</v>
      </c>
      <c r="N13" s="77">
        <v>2</v>
      </c>
      <c r="O13" s="77">
        <v>0</v>
      </c>
      <c r="P13" s="77">
        <v>1</v>
      </c>
      <c r="Q13" s="77">
        <v>1</v>
      </c>
      <c r="R13" s="77">
        <v>0</v>
      </c>
      <c r="S13" s="77">
        <v>0</v>
      </c>
      <c r="T13" s="77">
        <v>1</v>
      </c>
      <c r="U13" s="77">
        <v>1</v>
      </c>
      <c r="V13" s="77">
        <v>0</v>
      </c>
      <c r="W13" s="77">
        <v>2</v>
      </c>
      <c r="X13" s="77">
        <v>1</v>
      </c>
      <c r="Y13" s="77">
        <v>1</v>
      </c>
      <c r="Z13" s="77">
        <v>0</v>
      </c>
      <c r="AA13" s="74">
        <v>25</v>
      </c>
      <c r="AB13" s="2">
        <v>4</v>
      </c>
      <c r="AC13" s="6">
        <f t="shared" si="4"/>
        <v>78.125</v>
      </c>
      <c r="AE13" s="92" t="s">
        <v>17</v>
      </c>
      <c r="AF13" s="93"/>
      <c r="AG13" s="7">
        <f>SUM(AF8:AF10)/$AE$1*100</f>
        <v>100</v>
      </c>
    </row>
    <row r="14" spans="1:54" x14ac:dyDescent="0.3">
      <c r="A14" s="1">
        <v>9</v>
      </c>
      <c r="B14" s="1" t="s">
        <v>81</v>
      </c>
      <c r="C14" s="2">
        <v>2</v>
      </c>
      <c r="D14" s="77" t="s">
        <v>67</v>
      </c>
      <c r="E14" s="77">
        <v>2</v>
      </c>
      <c r="F14" s="77">
        <v>2</v>
      </c>
      <c r="G14" s="77">
        <v>1</v>
      </c>
      <c r="H14" s="77">
        <v>2</v>
      </c>
      <c r="I14" s="77">
        <v>3</v>
      </c>
      <c r="J14" s="77">
        <v>2</v>
      </c>
      <c r="K14" s="77">
        <v>1</v>
      </c>
      <c r="L14" s="77">
        <v>1</v>
      </c>
      <c r="M14" s="77">
        <v>1</v>
      </c>
      <c r="N14" s="77">
        <v>0</v>
      </c>
      <c r="O14" s="77">
        <v>1</v>
      </c>
      <c r="P14" s="77">
        <v>2</v>
      </c>
      <c r="Q14" s="77">
        <v>1</v>
      </c>
      <c r="R14" s="77">
        <v>1</v>
      </c>
      <c r="S14" s="77">
        <v>0</v>
      </c>
      <c r="T14" s="77">
        <v>1</v>
      </c>
      <c r="U14" s="77">
        <v>1</v>
      </c>
      <c r="V14" s="77">
        <v>0</v>
      </c>
      <c r="W14" s="77">
        <v>2</v>
      </c>
      <c r="X14" s="77">
        <v>1</v>
      </c>
      <c r="Y14" s="77">
        <v>1</v>
      </c>
      <c r="Z14" s="77">
        <v>1</v>
      </c>
      <c r="AA14" s="74">
        <v>27</v>
      </c>
      <c r="AB14" s="2">
        <v>5</v>
      </c>
      <c r="AC14" s="6">
        <f t="shared" si="4"/>
        <v>84.375</v>
      </c>
      <c r="AE14" s="92" t="s">
        <v>31</v>
      </c>
      <c r="AF14" s="93"/>
      <c r="AG14" s="7">
        <f>SUM(AF9:AF10)/$AE$1*100</f>
        <v>100</v>
      </c>
    </row>
    <row r="15" spans="1:54" x14ac:dyDescent="0.3">
      <c r="A15" s="1">
        <v>10</v>
      </c>
      <c r="B15" s="1" t="s">
        <v>82</v>
      </c>
      <c r="C15" s="2">
        <v>2</v>
      </c>
      <c r="D15" s="77" t="s">
        <v>67</v>
      </c>
      <c r="E15" s="77">
        <v>2</v>
      </c>
      <c r="F15" s="77">
        <v>2</v>
      </c>
      <c r="G15" s="77">
        <v>1</v>
      </c>
      <c r="H15" s="77">
        <v>2</v>
      </c>
      <c r="I15" s="77">
        <v>3</v>
      </c>
      <c r="J15" s="77">
        <v>1</v>
      </c>
      <c r="K15" s="77">
        <v>1</v>
      </c>
      <c r="L15" s="77">
        <v>1</v>
      </c>
      <c r="M15" s="77">
        <v>0</v>
      </c>
      <c r="N15" s="77">
        <v>0</v>
      </c>
      <c r="O15" s="77">
        <v>1</v>
      </c>
      <c r="P15" s="77">
        <v>2</v>
      </c>
      <c r="Q15" s="77">
        <v>1</v>
      </c>
      <c r="R15" s="77">
        <v>0</v>
      </c>
      <c r="S15" s="77">
        <v>0</v>
      </c>
      <c r="T15" s="77">
        <v>1</v>
      </c>
      <c r="U15" s="77">
        <v>1</v>
      </c>
      <c r="V15" s="77">
        <v>0</v>
      </c>
      <c r="W15" s="77">
        <v>2</v>
      </c>
      <c r="X15" s="77">
        <v>1</v>
      </c>
      <c r="Y15" s="77">
        <v>1</v>
      </c>
      <c r="Z15" s="77">
        <v>0</v>
      </c>
      <c r="AA15" s="74">
        <v>23</v>
      </c>
      <c r="AB15" s="2">
        <v>4</v>
      </c>
      <c r="AC15" s="6">
        <f t="shared" si="4"/>
        <v>71.875</v>
      </c>
      <c r="AE15" s="92" t="s">
        <v>28</v>
      </c>
      <c r="AF15" s="93"/>
      <c r="AG15" s="7">
        <f>AVERAGE(AA6:AA24)</f>
        <v>23</v>
      </c>
    </row>
    <row r="16" spans="1:54" x14ac:dyDescent="0.3">
      <c r="A16" s="1">
        <v>11</v>
      </c>
      <c r="B16" s="1" t="s">
        <v>83</v>
      </c>
      <c r="C16" s="2">
        <v>1</v>
      </c>
      <c r="D16" s="77" t="s">
        <v>67</v>
      </c>
      <c r="E16" s="77">
        <v>2</v>
      </c>
      <c r="F16" s="77">
        <v>2</v>
      </c>
      <c r="G16" s="77">
        <v>1</v>
      </c>
      <c r="H16" s="77">
        <v>1</v>
      </c>
      <c r="I16" s="77">
        <v>1</v>
      </c>
      <c r="J16" s="77">
        <v>1</v>
      </c>
      <c r="K16" s="77">
        <v>1</v>
      </c>
      <c r="L16" s="77">
        <v>0</v>
      </c>
      <c r="M16" s="77">
        <v>0</v>
      </c>
      <c r="N16" s="77">
        <v>0</v>
      </c>
      <c r="O16" s="77">
        <v>1</v>
      </c>
      <c r="P16" s="77">
        <v>2</v>
      </c>
      <c r="Q16" s="77">
        <v>1</v>
      </c>
      <c r="R16" s="77">
        <v>1</v>
      </c>
      <c r="S16" s="77">
        <v>1</v>
      </c>
      <c r="T16" s="77">
        <v>1</v>
      </c>
      <c r="U16" s="77">
        <v>1</v>
      </c>
      <c r="V16" s="77">
        <v>0</v>
      </c>
      <c r="W16" s="77">
        <v>2</v>
      </c>
      <c r="X16" s="77">
        <v>1</v>
      </c>
      <c r="Y16" s="77">
        <v>1</v>
      </c>
      <c r="Z16" s="77">
        <v>0</v>
      </c>
      <c r="AA16" s="74">
        <v>21</v>
      </c>
      <c r="AB16" s="2">
        <v>4</v>
      </c>
      <c r="AC16" s="6">
        <f t="shared" si="4"/>
        <v>65.625</v>
      </c>
      <c r="AE16" s="92" t="s">
        <v>18</v>
      </c>
      <c r="AF16" s="93"/>
      <c r="AG16" s="7">
        <f>AVERAGE(AB6:AB24)</f>
        <v>4.2</v>
      </c>
    </row>
    <row r="17" spans="1:34" x14ac:dyDescent="0.3">
      <c r="A17" s="1">
        <v>12</v>
      </c>
      <c r="B17" s="1" t="s">
        <v>85</v>
      </c>
      <c r="C17" s="2">
        <v>2</v>
      </c>
      <c r="D17" s="77" t="s">
        <v>67</v>
      </c>
      <c r="E17" s="77">
        <v>1</v>
      </c>
      <c r="F17" s="77">
        <v>2</v>
      </c>
      <c r="G17" s="77">
        <v>1</v>
      </c>
      <c r="H17" s="77">
        <v>1</v>
      </c>
      <c r="I17" s="77">
        <v>3</v>
      </c>
      <c r="J17" s="77">
        <v>2</v>
      </c>
      <c r="K17" s="77">
        <v>1</v>
      </c>
      <c r="L17" s="77">
        <v>1</v>
      </c>
      <c r="M17" s="77">
        <v>0</v>
      </c>
      <c r="N17" s="77">
        <v>0</v>
      </c>
      <c r="O17" s="77">
        <v>0</v>
      </c>
      <c r="P17" s="77">
        <v>1</v>
      </c>
      <c r="Q17" s="77">
        <v>1</v>
      </c>
      <c r="R17" s="77">
        <v>0</v>
      </c>
      <c r="S17" s="77">
        <v>0</v>
      </c>
      <c r="T17" s="77">
        <v>1</v>
      </c>
      <c r="U17" s="77">
        <v>1</v>
      </c>
      <c r="V17" s="77">
        <v>0</v>
      </c>
      <c r="W17" s="77">
        <v>1</v>
      </c>
      <c r="X17" s="77">
        <v>1</v>
      </c>
      <c r="Y17" s="77">
        <v>1</v>
      </c>
      <c r="Z17" s="77">
        <v>0</v>
      </c>
      <c r="AA17" s="74">
        <v>19</v>
      </c>
      <c r="AB17" s="2">
        <v>4</v>
      </c>
      <c r="AC17" s="6">
        <f t="shared" si="4"/>
        <v>59.375</v>
      </c>
      <c r="AE17" s="92" t="s">
        <v>53</v>
      </c>
      <c r="AF17" s="93"/>
      <c r="AG17" s="7">
        <f>AVERAGE(AC6:AC24)</f>
        <v>56.743421052631582</v>
      </c>
    </row>
    <row r="18" spans="1:34" x14ac:dyDescent="0.3">
      <c r="A18" s="1">
        <v>13</v>
      </c>
      <c r="B18" s="1" t="s">
        <v>87</v>
      </c>
      <c r="C18" s="2">
        <v>2</v>
      </c>
      <c r="D18" s="77" t="s">
        <v>67</v>
      </c>
      <c r="E18" s="77">
        <v>2</v>
      </c>
      <c r="F18" s="77">
        <v>2</v>
      </c>
      <c r="G18" s="77">
        <v>1</v>
      </c>
      <c r="H18" s="77">
        <v>2</v>
      </c>
      <c r="I18" s="77">
        <v>3</v>
      </c>
      <c r="J18" s="77">
        <v>2</v>
      </c>
      <c r="K18" s="77">
        <v>1</v>
      </c>
      <c r="L18" s="77">
        <v>1</v>
      </c>
      <c r="M18" s="77">
        <v>1</v>
      </c>
      <c r="N18" s="77">
        <v>0</v>
      </c>
      <c r="O18" s="77">
        <v>0</v>
      </c>
      <c r="P18" s="77">
        <v>0</v>
      </c>
      <c r="Q18" s="77">
        <v>1</v>
      </c>
      <c r="R18" s="77">
        <v>0</v>
      </c>
      <c r="S18" s="77">
        <v>0</v>
      </c>
      <c r="T18" s="77">
        <v>1</v>
      </c>
      <c r="U18" s="77">
        <v>1</v>
      </c>
      <c r="V18" s="77">
        <v>0</v>
      </c>
      <c r="W18" s="77">
        <v>2</v>
      </c>
      <c r="X18" s="77">
        <v>1</v>
      </c>
      <c r="Y18" s="77">
        <v>1</v>
      </c>
      <c r="Z18" s="77">
        <v>0</v>
      </c>
      <c r="AA18" s="74">
        <v>22</v>
      </c>
      <c r="AB18" s="2">
        <v>4</v>
      </c>
      <c r="AC18" s="6">
        <f t="shared" si="4"/>
        <v>68.75</v>
      </c>
    </row>
    <row r="19" spans="1:34" x14ac:dyDescent="0.3">
      <c r="A19" s="1">
        <v>14</v>
      </c>
      <c r="B19" s="1" t="s">
        <v>88</v>
      </c>
      <c r="C19" s="2">
        <v>2</v>
      </c>
      <c r="D19" s="77" t="s">
        <v>67</v>
      </c>
      <c r="E19" s="77">
        <v>1</v>
      </c>
      <c r="F19" s="77">
        <v>2</v>
      </c>
      <c r="G19" s="77">
        <v>1</v>
      </c>
      <c r="H19" s="77">
        <v>2</v>
      </c>
      <c r="I19" s="77">
        <v>3</v>
      </c>
      <c r="J19" s="77">
        <v>2</v>
      </c>
      <c r="K19" s="77">
        <v>1</v>
      </c>
      <c r="L19" s="77">
        <v>1</v>
      </c>
      <c r="M19" s="77">
        <v>1</v>
      </c>
      <c r="N19" s="77">
        <v>0</v>
      </c>
      <c r="O19" s="77">
        <v>0</v>
      </c>
      <c r="P19" s="77">
        <v>0</v>
      </c>
      <c r="Q19" s="77">
        <v>1</v>
      </c>
      <c r="R19" s="77">
        <v>1</v>
      </c>
      <c r="S19" s="77">
        <v>0</v>
      </c>
      <c r="T19" s="77">
        <v>1</v>
      </c>
      <c r="U19" s="77">
        <v>1</v>
      </c>
      <c r="V19" s="77">
        <v>0</v>
      </c>
      <c r="W19" s="77">
        <v>1</v>
      </c>
      <c r="X19" s="77">
        <v>1</v>
      </c>
      <c r="Y19" s="77">
        <v>1</v>
      </c>
      <c r="Z19" s="77">
        <v>0</v>
      </c>
      <c r="AA19" s="74">
        <v>21</v>
      </c>
      <c r="AB19" s="2">
        <v>4</v>
      </c>
      <c r="AC19" s="6">
        <f t="shared" si="4"/>
        <v>65.625</v>
      </c>
      <c r="AE19" s="88" t="s">
        <v>51</v>
      </c>
      <c r="AF19" s="89"/>
      <c r="AG19" s="65" t="s">
        <v>50</v>
      </c>
      <c r="AH19" s="65" t="s">
        <v>49</v>
      </c>
    </row>
    <row r="20" spans="1:34" x14ac:dyDescent="0.3">
      <c r="A20" s="1">
        <v>15</v>
      </c>
      <c r="B20" s="1" t="s">
        <v>89</v>
      </c>
      <c r="C20" s="2">
        <v>2</v>
      </c>
      <c r="D20" s="77" t="s">
        <v>67</v>
      </c>
      <c r="E20" s="77">
        <v>2</v>
      </c>
      <c r="F20" s="77">
        <v>2</v>
      </c>
      <c r="G20" s="77">
        <v>1</v>
      </c>
      <c r="H20" s="77">
        <v>2</v>
      </c>
      <c r="I20" s="77">
        <v>0</v>
      </c>
      <c r="J20" s="77">
        <v>2</v>
      </c>
      <c r="K20" s="77">
        <v>1</v>
      </c>
      <c r="L20" s="77">
        <v>1</v>
      </c>
      <c r="M20" s="77">
        <v>0</v>
      </c>
      <c r="N20" s="77">
        <v>0</v>
      </c>
      <c r="O20" s="77">
        <v>0</v>
      </c>
      <c r="P20" s="77">
        <v>1</v>
      </c>
      <c r="Q20" s="77">
        <v>1</v>
      </c>
      <c r="R20" s="77">
        <v>1</v>
      </c>
      <c r="S20" s="77">
        <v>0</v>
      </c>
      <c r="T20" s="77">
        <v>1</v>
      </c>
      <c r="U20" s="77">
        <v>1</v>
      </c>
      <c r="V20" s="77">
        <v>0</v>
      </c>
      <c r="W20" s="77">
        <v>2</v>
      </c>
      <c r="X20" s="77">
        <v>1</v>
      </c>
      <c r="Y20" s="77">
        <v>0</v>
      </c>
      <c r="Z20" s="77">
        <v>0</v>
      </c>
      <c r="AA20" s="74">
        <v>19</v>
      </c>
      <c r="AB20" s="2">
        <v>4</v>
      </c>
      <c r="AC20" s="6">
        <f t="shared" si="4"/>
        <v>59.375</v>
      </c>
      <c r="AE20" s="96" t="s">
        <v>44</v>
      </c>
      <c r="AF20" s="98"/>
      <c r="AG20" s="71">
        <f>COUNTIF(AC6:AC24,"&gt;=85")</f>
        <v>1</v>
      </c>
      <c r="AH20" s="71">
        <f>AG20/AE1*100</f>
        <v>6.666666666666667</v>
      </c>
    </row>
    <row r="21" spans="1:34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4"/>
      <c r="AB21" s="2"/>
      <c r="AC21" s="6">
        <f t="shared" si="4"/>
        <v>0</v>
      </c>
      <c r="AE21" s="96" t="s">
        <v>45</v>
      </c>
      <c r="AF21" s="97"/>
      <c r="AG21" s="71">
        <f>COUNTIF(AC6:AC24,"&gt;=75")-AG20</f>
        <v>4</v>
      </c>
      <c r="AH21" s="71">
        <f>AG21/AE1*100</f>
        <v>26.666666666666668</v>
      </c>
    </row>
    <row r="22" spans="1:34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4"/>
      <c r="AB22" s="2"/>
      <c r="AC22" s="6">
        <f t="shared" si="4"/>
        <v>0</v>
      </c>
      <c r="AE22" s="96" t="s">
        <v>46</v>
      </c>
      <c r="AF22" s="98"/>
      <c r="AG22" s="71">
        <f>COUNTIF(AC6:AC24,"&gt;=65")-AG21-AG20</f>
        <v>8</v>
      </c>
      <c r="AH22" s="71">
        <f>AG22/AE1*100</f>
        <v>53.333333333333336</v>
      </c>
    </row>
    <row r="23" spans="1:34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4"/>
      <c r="AB23" s="2"/>
      <c r="AC23" s="6">
        <f t="shared" si="4"/>
        <v>0</v>
      </c>
      <c r="AE23" s="96" t="s">
        <v>47</v>
      </c>
      <c r="AF23" s="98"/>
      <c r="AG23" s="71">
        <f>COUNTIF(AC6:AC24,"&gt;=50")-AG22-AG21-AG20</f>
        <v>2</v>
      </c>
      <c r="AH23" s="71">
        <f>AG23/AE1*100</f>
        <v>13.333333333333334</v>
      </c>
    </row>
    <row r="24" spans="1:34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4"/>
      <c r="AB24" s="2"/>
      <c r="AC24" s="6">
        <f t="shared" si="4"/>
        <v>0</v>
      </c>
      <c r="AE24" s="96" t="s">
        <v>48</v>
      </c>
      <c r="AF24" s="98"/>
      <c r="AG24" s="71">
        <f>COUNTIF(AC6:AC20,"&lt;50")</f>
        <v>0</v>
      </c>
      <c r="AH24" s="71">
        <f>AG24/AE1*100</f>
        <v>0</v>
      </c>
    </row>
    <row r="25" spans="1:34" x14ac:dyDescent="0.3">
      <c r="A25" s="1"/>
      <c r="B25" s="1"/>
      <c r="C25" s="2"/>
      <c r="D25" s="2"/>
      <c r="E25" s="7">
        <f t="shared" ref="E25:Z25" si="5">AVERAGE(E6:E24)/E1*100</f>
        <v>90</v>
      </c>
      <c r="F25" s="7">
        <f t="shared" si="5"/>
        <v>100</v>
      </c>
      <c r="G25" s="7">
        <f t="shared" si="5"/>
        <v>93.333333333333329</v>
      </c>
      <c r="H25" s="7">
        <f t="shared" si="5"/>
        <v>90</v>
      </c>
      <c r="I25" s="7">
        <f t="shared" si="5"/>
        <v>68.8888888888889</v>
      </c>
      <c r="J25" s="7">
        <f t="shared" si="5"/>
        <v>73.333333333333329</v>
      </c>
      <c r="K25" s="7">
        <f t="shared" si="5"/>
        <v>93.333333333333329</v>
      </c>
      <c r="L25" s="7">
        <f t="shared" si="5"/>
        <v>86.666666666666671</v>
      </c>
      <c r="M25" s="7">
        <f t="shared" si="5"/>
        <v>40</v>
      </c>
      <c r="N25" s="7">
        <f t="shared" si="5"/>
        <v>26.666666666666668</v>
      </c>
      <c r="O25" s="7">
        <f t="shared" si="5"/>
        <v>66.666666666666657</v>
      </c>
      <c r="P25" s="7">
        <f t="shared" si="5"/>
        <v>76.666666666666671</v>
      </c>
      <c r="Q25" s="7">
        <f t="shared" si="5"/>
        <v>100</v>
      </c>
      <c r="R25" s="7">
        <f t="shared" si="5"/>
        <v>73.333333333333329</v>
      </c>
      <c r="S25" s="7">
        <f t="shared" si="5"/>
        <v>40</v>
      </c>
      <c r="T25" s="7">
        <f t="shared" si="5"/>
        <v>100</v>
      </c>
      <c r="U25" s="7">
        <f t="shared" si="5"/>
        <v>93.333333333333329</v>
      </c>
      <c r="V25" s="7">
        <f t="shared" si="5"/>
        <v>13.333333333333334</v>
      </c>
      <c r="W25" s="7">
        <f t="shared" si="5"/>
        <v>86.666666666666671</v>
      </c>
      <c r="X25" s="7">
        <f t="shared" si="5"/>
        <v>100</v>
      </c>
      <c r="Y25" s="7">
        <f t="shared" si="5"/>
        <v>73.333333333333329</v>
      </c>
      <c r="Z25" s="7">
        <f t="shared" si="5"/>
        <v>16.666666666666664</v>
      </c>
      <c r="AA25" s="36">
        <f>AVERAGE(AA6:AA24)</f>
        <v>23</v>
      </c>
      <c r="AB25" s="36">
        <f>AVERAGE(AB6:AB24)</f>
        <v>4.2</v>
      </c>
      <c r="AC25" s="36">
        <f>AVERAGE(AC6:AC24)</f>
        <v>56.743421052631582</v>
      </c>
      <c r="AE25" s="28"/>
      <c r="AF25" s="28"/>
      <c r="AG25" s="28"/>
    </row>
    <row r="26" spans="1:34" s="28" customFormat="1" x14ac:dyDescent="0.3">
      <c r="C26" s="37"/>
      <c r="D26" s="37"/>
      <c r="AA26" s="38"/>
      <c r="AB26" s="37"/>
      <c r="AE26"/>
      <c r="AF26"/>
      <c r="AG26"/>
    </row>
    <row r="27" spans="1:34" ht="322.5" customHeight="1" x14ac:dyDescent="0.3">
      <c r="E27" s="72" t="str">
        <f>'2'!B3</f>
        <v xml:space="preserve">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задач. </v>
      </c>
      <c r="F27" s="72" t="str">
        <f>'2'!B4</f>
        <v xml:space="preserve">2. 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
Использовать знаково­символические средства для решения задач; понимать информацию, представленную разными способами: словесно, в виде таблицы, схемы.
</v>
      </c>
      <c r="G27" s="72" t="str">
        <f>'2'!B5</f>
        <v xml:space="preserve">3.1.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H27" s="72" t="str">
        <f>'2'!B6</f>
        <v xml:space="preserve"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I27" s="72" t="str">
        <f>'2'!B7</f>
        <v xml:space="preserve">3.3.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v>
      </c>
      <c r="J27" s="72" t="str">
        <f>'2'!B8</f>
        <v xml:space="preserve">4. Овладение начальными сведениями о сущности и особенностях объектов, процессов и явлений действительности; умение анализировать изображения. 
Узнавать изученные объекты и явления живой и неживой природы; использовать знаково­символические средства, в том числе модели, для решения задач.
</v>
      </c>
      <c r="K27" s="72" t="str">
        <f>'2'!B9</f>
        <v xml:space="preserve">5.Освоение элементарных норм здоровьесберегающего поведения в природной и социальной среде. 
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здоровья.
</v>
      </c>
      <c r="L27" s="72" t="str">
        <f>'2'!B10</f>
        <v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M27" s="72" t="str">
        <f>'2'!B11</f>
        <v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N27" s="72" t="str">
        <f>'2'!B12</f>
        <v xml:space="preserve">6.3.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v>
      </c>
      <c r="O27" s="72" t="str">
        <f>'2'!B13</f>
        <v xml:space="preserve"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v>
      </c>
      <c r="P27" s="72" t="str">
        <f>'2'!B14</f>
        <v xml:space="preserve">7.2. 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
</v>
      </c>
      <c r="Q27" s="72" t="str">
        <f>'2'!B15</f>
        <v xml:space="preserve">8K1.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R27" s="72" t="str">
        <f>'2'!B16</f>
        <v xml:space="preserve">8K2.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S27" s="72" t="str">
        <f>'2'!B17</f>
        <v xml:space="preserve">8K3.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v>
      </c>
      <c r="T27" s="72" t="str">
        <f>'2'!B18</f>
        <v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U27" s="72" t="str">
        <f>'2'!B19</f>
        <v xml:space="preserve">9.2. 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V27" s="72" t="str">
        <f>'2'!B20</f>
        <v xml:space="preserve"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v>
      </c>
      <c r="W27" s="72" t="str">
        <f>'2'!B21</f>
        <v xml:space="preserve">10.1.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X27" s="72" t="str">
        <f>'2'!B22</f>
        <v xml:space="preserve">10.2K1. 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Y27" s="72" t="str">
        <f>'2'!B23</f>
        <v xml:space="preserve">10.2K2.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v>
      </c>
      <c r="Z27" s="72" t="str">
        <f>'2'!B24</f>
        <v xml:space="preserve">10.2K3.  Сформированность уважительного отношения к родному краю; осознанно строить речевое высказывание в соответствии с задачами коммуникации. 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AE14:AF14"/>
    <mergeCell ref="BA1:BB1"/>
    <mergeCell ref="BA2:BB2"/>
    <mergeCell ref="A3:A5"/>
    <mergeCell ref="B3:B5"/>
    <mergeCell ref="C3:C5"/>
    <mergeCell ref="D3:D5"/>
    <mergeCell ref="E3:Z3"/>
    <mergeCell ref="AA3:AA5"/>
    <mergeCell ref="AB3:AB5"/>
    <mergeCell ref="AC3:AC5"/>
    <mergeCell ref="BA3:BB3"/>
    <mergeCell ref="BA4:BB4"/>
    <mergeCell ref="BA5:BB5"/>
    <mergeCell ref="AE12:AF12"/>
    <mergeCell ref="AE13:AF13"/>
    <mergeCell ref="AE22:AF22"/>
    <mergeCell ref="AE23:AF23"/>
    <mergeCell ref="AE24:AF24"/>
    <mergeCell ref="AE15:AF15"/>
    <mergeCell ref="AE16:AF16"/>
    <mergeCell ref="AE17:AF17"/>
    <mergeCell ref="AE19:AF19"/>
    <mergeCell ref="AE20:AF20"/>
    <mergeCell ref="AE21:AF21"/>
  </mergeCells>
  <conditionalFormatting sqref="AB6:AB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Z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pageSetup paperSize="9" fitToWidth="0" orientation="landscape" verticalDpi="0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K9" sqref="K9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9" t="s">
        <v>2</v>
      </c>
      <c r="B1" s="101" t="s">
        <v>19</v>
      </c>
      <c r="C1" s="103" t="s">
        <v>20</v>
      </c>
      <c r="D1" s="105" t="s">
        <v>42</v>
      </c>
      <c r="E1" s="106"/>
      <c r="F1" s="106"/>
      <c r="G1" s="106"/>
      <c r="H1" s="106"/>
      <c r="I1" s="106"/>
      <c r="J1" s="106"/>
      <c r="K1" s="106"/>
      <c r="L1" s="107"/>
      <c r="M1" s="16"/>
    </row>
    <row r="2" spans="1:13" s="17" customFormat="1" ht="106.5" customHeight="1" x14ac:dyDescent="0.3">
      <c r="A2" s="100"/>
      <c r="B2" s="102"/>
      <c r="C2" s="104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3.8" x14ac:dyDescent="0.3">
      <c r="A3" s="19" t="s">
        <v>112</v>
      </c>
      <c r="B3" s="20" t="s">
        <v>114</v>
      </c>
      <c r="C3" s="21">
        <f>'5А'!AE1</f>
        <v>12</v>
      </c>
      <c r="D3" s="55">
        <f>'5А'!AF10</f>
        <v>1</v>
      </c>
      <c r="E3" s="55">
        <f>'5А'!AF9</f>
        <v>5</v>
      </c>
      <c r="F3" s="55">
        <f>'5А'!AF8</f>
        <v>6</v>
      </c>
      <c r="G3" s="55">
        <f>'5А'!AF7</f>
        <v>0</v>
      </c>
      <c r="H3" s="56">
        <f>'5А'!AG13</f>
        <v>100</v>
      </c>
      <c r="I3" s="56">
        <f>'5А'!AG14</f>
        <v>50</v>
      </c>
      <c r="J3" s="60">
        <f>'5А'!AG15</f>
        <v>16.916666666666668</v>
      </c>
      <c r="K3" s="60">
        <f>'5А'!AG16</f>
        <v>3.5833333333333335</v>
      </c>
      <c r="L3" s="60">
        <f>'5А'!AG17</f>
        <v>33.388157894736842</v>
      </c>
      <c r="M3" s="22"/>
    </row>
    <row r="4" spans="1:13" s="17" customFormat="1" ht="13.8" x14ac:dyDescent="0.3">
      <c r="A4" s="19" t="s">
        <v>113</v>
      </c>
      <c r="B4" s="23" t="s">
        <v>115</v>
      </c>
      <c r="C4" s="21">
        <f>'5Б'!AE1</f>
        <v>15</v>
      </c>
      <c r="D4" s="55">
        <f>'5Б'!AF10</f>
        <v>3</v>
      </c>
      <c r="E4" s="55">
        <f>'5Б'!AF9</f>
        <v>12</v>
      </c>
      <c r="F4" s="55">
        <f>'5Б'!AF8</f>
        <v>0</v>
      </c>
      <c r="G4" s="55">
        <f>'5Б'!AF7</f>
        <v>0</v>
      </c>
      <c r="H4" s="56">
        <f>'5А'!AG13</f>
        <v>100</v>
      </c>
      <c r="I4" s="56">
        <f>'5Б'!AG14</f>
        <v>100</v>
      </c>
      <c r="J4" s="60">
        <f>'5Б'!AG15</f>
        <v>23</v>
      </c>
      <c r="K4" s="60">
        <f>'5Б'!AG16</f>
        <v>4.2</v>
      </c>
      <c r="L4" s="60">
        <f>'5Б'!AG17</f>
        <v>56.743421052631582</v>
      </c>
      <c r="M4" s="22"/>
    </row>
    <row r="5" spans="1:13" s="17" customFormat="1" ht="13.8" x14ac:dyDescent="0.3">
      <c r="A5" s="25" t="s">
        <v>54</v>
      </c>
      <c r="B5" s="26" t="s">
        <v>27</v>
      </c>
      <c r="C5" s="24">
        <f>SUM(C3:C4)</f>
        <v>27</v>
      </c>
      <c r="D5" s="57">
        <f>SUM(D3:D4)</f>
        <v>4</v>
      </c>
      <c r="E5" s="57">
        <f>SUM(E3:E4)</f>
        <v>17</v>
      </c>
      <c r="F5" s="57">
        <f>SUM(F3:F4)</f>
        <v>6</v>
      </c>
      <c r="G5" s="57">
        <f>SUM(G3:G4)</f>
        <v>0</v>
      </c>
      <c r="H5" s="58">
        <f>'1'!AC48</f>
        <v>100</v>
      </c>
      <c r="I5" s="58">
        <f>'1'!AC49</f>
        <v>77.777777777777786</v>
      </c>
      <c r="J5" s="61">
        <f>'1'!AC50</f>
        <v>20.296296296296298</v>
      </c>
      <c r="K5" s="61">
        <f>'1'!AC51</f>
        <v>3.925925925925926</v>
      </c>
      <c r="L5" s="61">
        <f>'1'!AC52</f>
        <v>63.425925925925924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1</vt:lpstr>
      <vt:lpstr>2</vt:lpstr>
      <vt:lpstr>5А</vt:lpstr>
      <vt:lpstr>5Б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  <vt:lpstr>'5А'!Область_печати</vt:lpstr>
      <vt:lpstr>'5Б'!Область_печати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cp:lastPrinted>2023-01-19T06:52:56Z</cp:lastPrinted>
  <dcterms:created xsi:type="dcterms:W3CDTF">2016-10-24T20:28:15Z</dcterms:created>
  <dcterms:modified xsi:type="dcterms:W3CDTF">2023-01-19T06:53:55Z</dcterms:modified>
</cp:coreProperties>
</file>