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16605" windowHeight="7935" tabRatio="608" activeTab="4"/>
  </bookViews>
  <sheets>
    <sheet name="1" sheetId="4" r:id="rId1"/>
    <sheet name="2" sheetId="5" r:id="rId2"/>
    <sheet name="уровни" sheetId="13" r:id="rId3"/>
    <sheet name="4А" sheetId="11" r:id="rId4"/>
    <sheet name="4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externalReferences>
    <externalReference r:id="rId11"/>
  </externalReferences>
  <definedNames>
    <definedName name="_xlnm._FilterDatabase" localSheetId="0" hidden="1">'1'!$E$3:$AF$138</definedName>
    <definedName name="_xlnm.Print_Area" localSheetId="0">'1'!$A$2:$AF$156</definedName>
  </definedNames>
  <calcPr calcId="125725"/>
</workbook>
</file>

<file path=xl/calcChain.xml><?xml version="1.0" encoding="utf-8"?>
<calcChain xmlns="http://schemas.openxmlformats.org/spreadsheetml/2006/main">
  <c r="C24" i="5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4" i="6" l="1"/>
  <c r="AC41" i="18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AE39"/>
  <c r="AD39"/>
  <c r="AJ16"/>
  <c r="K4" i="6" s="1"/>
  <c r="AJ15" i="18"/>
  <c r="J4" i="6" s="1"/>
  <c r="AI10" i="18"/>
  <c r="AJ10" s="1"/>
  <c r="AI9"/>
  <c r="E4" i="6" s="1"/>
  <c r="AI8" i="18"/>
  <c r="F4" i="6" s="1"/>
  <c r="AI7" i="18"/>
  <c r="AJ7" s="1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C39"/>
  <c r="AB39"/>
  <c r="BD2"/>
  <c r="Z1"/>
  <c r="BC2" s="1"/>
  <c r="Y1"/>
  <c r="Y39" s="1"/>
  <c r="X1"/>
  <c r="X39" s="1"/>
  <c r="W1"/>
  <c r="W39" s="1"/>
  <c r="V1"/>
  <c r="AY2" s="1"/>
  <c r="U1"/>
  <c r="U39" s="1"/>
  <c r="T1"/>
  <c r="T39" s="1"/>
  <c r="S1"/>
  <c r="S39" s="1"/>
  <c r="R1"/>
  <c r="AU2" s="1"/>
  <c r="Q1"/>
  <c r="Q39" s="1"/>
  <c r="P1"/>
  <c r="P39" s="1"/>
  <c r="O1"/>
  <c r="O39" s="1"/>
  <c r="N1"/>
  <c r="AQ2" s="1"/>
  <c r="M1"/>
  <c r="M39" s="1"/>
  <c r="L1"/>
  <c r="L39" s="1"/>
  <c r="K1"/>
  <c r="AN2" s="1"/>
  <c r="J1"/>
  <c r="AM2" s="1"/>
  <c r="I1"/>
  <c r="I39" s="1"/>
  <c r="H1"/>
  <c r="H39" s="1"/>
  <c r="G1"/>
  <c r="G39" s="1"/>
  <c r="F1"/>
  <c r="AI2" s="1"/>
  <c r="E1"/>
  <c r="E39" s="1"/>
  <c r="F1" i="11"/>
  <c r="G1"/>
  <c r="H1"/>
  <c r="I1"/>
  <c r="J1"/>
  <c r="K1"/>
  <c r="L1"/>
  <c r="M1"/>
  <c r="N1"/>
  <c r="O1"/>
  <c r="P1"/>
  <c r="AS2" s="1"/>
  <c r="H14" i="5" s="1"/>
  <c r="Q1" i="11"/>
  <c r="AT2" s="1"/>
  <c r="H15" i="5" s="1"/>
  <c r="R1" i="11"/>
  <c r="AU2" s="1"/>
  <c r="H16" i="5" s="1"/>
  <c r="S1" i="11"/>
  <c r="S39" s="1"/>
  <c r="T1"/>
  <c r="AW2" s="1"/>
  <c r="H18" i="5" s="1"/>
  <c r="U1" i="11"/>
  <c r="AX2" s="1"/>
  <c r="H19" i="5" s="1"/>
  <c r="V1" i="11"/>
  <c r="W1"/>
  <c r="AZ2" s="1"/>
  <c r="H21" i="5" s="1"/>
  <c r="X1" i="11"/>
  <c r="BA2" s="1"/>
  <c r="H22" i="5" s="1"/>
  <c r="Y1" i="11"/>
  <c r="BB2" s="1"/>
  <c r="H23" i="5" s="1"/>
  <c r="Z1" i="11"/>
  <c r="BC2" s="1"/>
  <c r="H24" i="5" s="1"/>
  <c r="AA1" i="11"/>
  <c r="AA39" s="1"/>
  <c r="AB1"/>
  <c r="BE2" s="1"/>
  <c r="AC1"/>
  <c r="BF2" s="1"/>
  <c r="E1"/>
  <c r="AY2"/>
  <c r="H20" i="5" s="1"/>
  <c r="AS4" i="11"/>
  <c r="AT4"/>
  <c r="AU4"/>
  <c r="AV4"/>
  <c r="AW4"/>
  <c r="AX4"/>
  <c r="AY4"/>
  <c r="AZ4"/>
  <c r="BA4"/>
  <c r="BB4"/>
  <c r="BC4"/>
  <c r="BD4"/>
  <c r="BE4"/>
  <c r="BF4"/>
  <c r="AS5"/>
  <c r="AT5"/>
  <c r="AU5"/>
  <c r="AV5"/>
  <c r="AW5"/>
  <c r="AX5"/>
  <c r="AY5"/>
  <c r="AZ5"/>
  <c r="BA5"/>
  <c r="BB5"/>
  <c r="BC5"/>
  <c r="BD5"/>
  <c r="BE5"/>
  <c r="BF5"/>
  <c r="AI7"/>
  <c r="R39"/>
  <c r="V39"/>
  <c r="Z39"/>
  <c r="AC41"/>
  <c r="AB41"/>
  <c r="AA41"/>
  <c r="Z41"/>
  <c r="Y41"/>
  <c r="X41"/>
  <c r="W41"/>
  <c r="V41"/>
  <c r="U41"/>
  <c r="T41"/>
  <c r="S41"/>
  <c r="R41"/>
  <c r="Q41"/>
  <c r="AE147" i="4"/>
  <c r="AF147" s="1"/>
  <c r="AF1"/>
  <c r="Q138"/>
  <c r="R138"/>
  <c r="S138"/>
  <c r="T138"/>
  <c r="U138"/>
  <c r="V138"/>
  <c r="W138"/>
  <c r="X138"/>
  <c r="Y138"/>
  <c r="Z138"/>
  <c r="AA138"/>
  <c r="Q141"/>
  <c r="L15" i="5" s="1"/>
  <c r="G15" s="1"/>
  <c r="R141" i="4"/>
  <c r="L16" i="5" s="1"/>
  <c r="G16" s="1"/>
  <c r="S141" i="4"/>
  <c r="L17" i="5" s="1"/>
  <c r="G17" s="1"/>
  <c r="T141" i="4"/>
  <c r="L18" i="5" s="1"/>
  <c r="G18" s="1"/>
  <c r="U141" i="4"/>
  <c r="L19" i="5" s="1"/>
  <c r="G19" s="1"/>
  <c r="V141" i="4"/>
  <c r="L20" i="5" s="1"/>
  <c r="G20" s="1"/>
  <c r="W141" i="4"/>
  <c r="L21" i="5" s="1"/>
  <c r="G21" s="1"/>
  <c r="X141" i="4"/>
  <c r="L22" i="5" s="1"/>
  <c r="G22" s="1"/>
  <c r="Y141" i="4"/>
  <c r="L23" i="5" s="1"/>
  <c r="G23" s="1"/>
  <c r="Z141" i="4"/>
  <c r="L24" i="5" s="1"/>
  <c r="G24" s="1"/>
  <c r="AA141" i="4"/>
  <c r="Q143"/>
  <c r="R143"/>
  <c r="S143"/>
  <c r="T143"/>
  <c r="U143"/>
  <c r="V143"/>
  <c r="W143"/>
  <c r="X143"/>
  <c r="Y143"/>
  <c r="Z143"/>
  <c r="AA143"/>
  <c r="Q144"/>
  <c r="R144"/>
  <c r="S144"/>
  <c r="T144"/>
  <c r="U144"/>
  <c r="V144"/>
  <c r="W144"/>
  <c r="X144"/>
  <c r="Y144"/>
  <c r="Z144"/>
  <c r="AA144"/>
  <c r="AJ8" i="18" l="1"/>
  <c r="AJ9"/>
  <c r="D4" i="6"/>
  <c r="AI3" i="18"/>
  <c r="AM3"/>
  <c r="AQ3"/>
  <c r="AU3"/>
  <c r="AY3"/>
  <c r="BC3"/>
  <c r="AK2"/>
  <c r="BA2"/>
  <c r="BA3" s="1"/>
  <c r="AS2"/>
  <c r="AS3" s="1"/>
  <c r="W39" i="11"/>
  <c r="AJ2" i="18"/>
  <c r="AJ3" s="1"/>
  <c r="AR2"/>
  <c r="AR3" s="1"/>
  <c r="AZ2"/>
  <c r="AZ3" s="1"/>
  <c r="AK3"/>
  <c r="AJ13"/>
  <c r="G4" i="6"/>
  <c r="AN3" i="18"/>
  <c r="I9" i="5"/>
  <c r="BD3" i="18"/>
  <c r="J39"/>
  <c r="Z39"/>
  <c r="K39"/>
  <c r="AA39"/>
  <c r="I8" i="5"/>
  <c r="I16"/>
  <c r="I24"/>
  <c r="BD2" i="11"/>
  <c r="AV2"/>
  <c r="H17" i="5" s="1"/>
  <c r="AV2" i="18"/>
  <c r="F39"/>
  <c r="N39"/>
  <c r="V39"/>
  <c r="I5" i="5"/>
  <c r="I13"/>
  <c r="I21"/>
  <c r="R39" i="18"/>
  <c r="I4" i="5"/>
  <c r="I12"/>
  <c r="I20"/>
  <c r="AF6" i="4"/>
  <c r="AO2" i="18"/>
  <c r="AW2"/>
  <c r="BE2"/>
  <c r="I6" i="5"/>
  <c r="I14"/>
  <c r="AY3" i="11"/>
  <c r="AJ14" i="18"/>
  <c r="I4" i="6" s="1"/>
  <c r="AH2" i="18"/>
  <c r="AL2"/>
  <c r="AP2"/>
  <c r="AT2"/>
  <c r="AX2"/>
  <c r="BB2"/>
  <c r="BF2"/>
  <c r="AF1"/>
  <c r="Y39" i="11"/>
  <c r="U39"/>
  <c r="Q39"/>
  <c r="X39"/>
  <c r="T39"/>
  <c r="BC3"/>
  <c r="AU3"/>
  <c r="BD3"/>
  <c r="AZ3"/>
  <c r="BF3"/>
  <c r="BB3"/>
  <c r="AX3"/>
  <c r="AT3"/>
  <c r="BE3"/>
  <c r="BA3"/>
  <c r="AW3"/>
  <c r="AS3"/>
  <c r="Y142" i="4"/>
  <c r="U142"/>
  <c r="Q142"/>
  <c r="Z142"/>
  <c r="V142"/>
  <c r="R142"/>
  <c r="W142"/>
  <c r="S142"/>
  <c r="X142"/>
  <c r="T142"/>
  <c r="P41" i="11"/>
  <c r="O41"/>
  <c r="N41"/>
  <c r="M41"/>
  <c r="L41"/>
  <c r="K41"/>
  <c r="J41"/>
  <c r="I41"/>
  <c r="H41"/>
  <c r="G41"/>
  <c r="F41"/>
  <c r="E41"/>
  <c r="I22" i="5" l="1"/>
  <c r="AV3" i="11"/>
  <c r="AH3" i="18"/>
  <c r="I3" i="5"/>
  <c r="AT3" i="18"/>
  <c r="I15" i="5"/>
  <c r="AV3" i="18"/>
  <c r="I17" i="5"/>
  <c r="BF3" i="18"/>
  <c r="AP3"/>
  <c r="I11" i="5"/>
  <c r="BE3" i="18"/>
  <c r="AX3"/>
  <c r="I19" i="5"/>
  <c r="AO3" i="18"/>
  <c r="I10" i="5"/>
  <c r="BB3" i="18"/>
  <c r="I23" i="5"/>
  <c r="AL3" i="18"/>
  <c r="I7" i="5"/>
  <c r="AW3" i="18"/>
  <c r="I18" i="5"/>
  <c r="AF27" i="18"/>
  <c r="AF23"/>
  <c r="AF11"/>
  <c r="AF7"/>
  <c r="AF21"/>
  <c r="AF9"/>
  <c r="AF22"/>
  <c r="AF18"/>
  <c r="AF14"/>
  <c r="AF10"/>
  <c r="AF26"/>
  <c r="AF24"/>
  <c r="AF20"/>
  <c r="AF17"/>
  <c r="AF15"/>
  <c r="AF13"/>
  <c r="AF8"/>
  <c r="AF6"/>
  <c r="AF29"/>
  <c r="AF25"/>
  <c r="AF19"/>
  <c r="AF28"/>
  <c r="AF16"/>
  <c r="AF12"/>
  <c r="F141" i="4"/>
  <c r="L4" i="5" s="1"/>
  <c r="G4" s="1"/>
  <c r="G141" i="4"/>
  <c r="L5" i="5" s="1"/>
  <c r="G5" s="1"/>
  <c r="H141" i="4"/>
  <c r="L6" i="5" s="1"/>
  <c r="G6" s="1"/>
  <c r="I141" i="4"/>
  <c r="L7" i="5" s="1"/>
  <c r="G7" s="1"/>
  <c r="J141" i="4"/>
  <c r="L8" i="5" s="1"/>
  <c r="G8" s="1"/>
  <c r="K141" i="4"/>
  <c r="L9" i="5" s="1"/>
  <c r="G9" s="1"/>
  <c r="L141" i="4"/>
  <c r="L10" i="5" s="1"/>
  <c r="G10" s="1"/>
  <c r="M141" i="4"/>
  <c r="L11" i="5" s="1"/>
  <c r="G11" s="1"/>
  <c r="N141" i="4"/>
  <c r="L12" i="5" s="1"/>
  <c r="G12" s="1"/>
  <c r="O141" i="4"/>
  <c r="L13" i="5" s="1"/>
  <c r="G13" s="1"/>
  <c r="P141" i="4"/>
  <c r="L14" i="5" s="1"/>
  <c r="G14" s="1"/>
  <c r="AB141" i="4"/>
  <c r="AC141"/>
  <c r="E141"/>
  <c r="L3" i="5" s="1"/>
  <c r="G3" s="1"/>
  <c r="C3" i="6"/>
  <c r="AJ16" i="11"/>
  <c r="K3" i="6" s="1"/>
  <c r="AJ15" i="11"/>
  <c r="J3" i="6" s="1"/>
  <c r="AI10" i="11"/>
  <c r="AJ10" s="1"/>
  <c r="AI9"/>
  <c r="AI8"/>
  <c r="F3" i="6" s="1"/>
  <c r="AJ7" i="11"/>
  <c r="AR5"/>
  <c r="AQ5"/>
  <c r="AP5"/>
  <c r="AO5"/>
  <c r="AN5"/>
  <c r="AM5"/>
  <c r="AL5"/>
  <c r="AK5"/>
  <c r="AJ5"/>
  <c r="AI5"/>
  <c r="AH5"/>
  <c r="AR4"/>
  <c r="AQ4"/>
  <c r="AP4"/>
  <c r="AO4"/>
  <c r="AN4"/>
  <c r="AM4"/>
  <c r="AL4"/>
  <c r="AK4"/>
  <c r="AJ4"/>
  <c r="AI4"/>
  <c r="AH4"/>
  <c r="AR2"/>
  <c r="H13" i="5" s="1"/>
  <c r="AQ2" i="11"/>
  <c r="H12" i="5" s="1"/>
  <c r="AP2" i="11"/>
  <c r="H11" i="5" s="1"/>
  <c r="AO2" i="11"/>
  <c r="H10" i="5" s="1"/>
  <c r="AN2" i="11"/>
  <c r="H9" i="5" s="1"/>
  <c r="AM2" i="11"/>
  <c r="H8" i="5" s="1"/>
  <c r="AL2" i="11"/>
  <c r="H7" i="5" s="1"/>
  <c r="AK2" i="11"/>
  <c r="H6" i="5" s="1"/>
  <c r="AJ2" i="11"/>
  <c r="H5" i="5" s="1"/>
  <c r="AI2" i="11"/>
  <c r="H4" i="5" s="1"/>
  <c r="AH2" i="11"/>
  <c r="H3" i="5" s="1"/>
  <c r="AE39" i="11"/>
  <c r="AD39"/>
  <c r="AC39"/>
  <c r="AB39"/>
  <c r="P39"/>
  <c r="O39"/>
  <c r="N39"/>
  <c r="M39"/>
  <c r="L39"/>
  <c r="K39"/>
  <c r="J39"/>
  <c r="I39"/>
  <c r="H39"/>
  <c r="G39"/>
  <c r="F39"/>
  <c r="E39"/>
  <c r="AF1"/>
  <c r="AF6" s="1"/>
  <c r="F143" i="4"/>
  <c r="G143"/>
  <c r="H143"/>
  <c r="I143"/>
  <c r="J143"/>
  <c r="K143"/>
  <c r="L143"/>
  <c r="M143"/>
  <c r="N143"/>
  <c r="O143"/>
  <c r="P143"/>
  <c r="AB143"/>
  <c r="AC143"/>
  <c r="E143"/>
  <c r="AC138"/>
  <c r="AE138"/>
  <c r="AD138"/>
  <c r="AJ24" i="18" l="1"/>
  <c r="AK24" s="1"/>
  <c r="AJ20"/>
  <c r="AJ17"/>
  <c r="L4" i="6" s="1"/>
  <c r="AJ12" i="18"/>
  <c r="AF39"/>
  <c r="AF29" i="11"/>
  <c r="AF8"/>
  <c r="AF12"/>
  <c r="AF20"/>
  <c r="AF24"/>
  <c r="AF30"/>
  <c r="AF9"/>
  <c r="AF13"/>
  <c r="AF17"/>
  <c r="AF21"/>
  <c r="AF25"/>
  <c r="AF10"/>
  <c r="AF14"/>
  <c r="AF18"/>
  <c r="AF22"/>
  <c r="AF26"/>
  <c r="AF28"/>
  <c r="AF7"/>
  <c r="AF11"/>
  <c r="AF15"/>
  <c r="AF19"/>
  <c r="AF23"/>
  <c r="AF27"/>
  <c r="AF16"/>
  <c r="AJ3"/>
  <c r="AN3"/>
  <c r="AR3"/>
  <c r="AK3"/>
  <c r="AO3"/>
  <c r="AH3"/>
  <c r="AL3"/>
  <c r="AP3"/>
  <c r="AJ14"/>
  <c r="I3" i="6" s="1"/>
  <c r="AI3" i="11"/>
  <c r="AM3"/>
  <c r="AQ3"/>
  <c r="AJ13"/>
  <c r="D3" i="6"/>
  <c r="E3"/>
  <c r="G3"/>
  <c r="AJ8" i="11"/>
  <c r="AJ9"/>
  <c r="AF156" i="4"/>
  <c r="K7" i="6" s="1"/>
  <c r="AF155" i="4"/>
  <c r="J7" i="6" s="1"/>
  <c r="AE150" i="4"/>
  <c r="AF150" s="1"/>
  <c r="AE149"/>
  <c r="AE148"/>
  <c r="AF148" s="1"/>
  <c r="H3" i="6" l="1"/>
  <c r="H4"/>
  <c r="AJ21" i="18"/>
  <c r="AK20"/>
  <c r="AJ20" i="11"/>
  <c r="AJ24"/>
  <c r="AK24" s="1"/>
  <c r="AJ12"/>
  <c r="AJ17"/>
  <c r="L3" i="6" s="1"/>
  <c r="AF39" i="11"/>
  <c r="AF154" i="4"/>
  <c r="I7" i="6" s="1"/>
  <c r="C7"/>
  <c r="AF149" i="4"/>
  <c r="AF153"/>
  <c r="H7" i="6" s="1"/>
  <c r="G7"/>
  <c r="F7"/>
  <c r="D7"/>
  <c r="E7"/>
  <c r="AK21" i="18" l="1"/>
  <c r="AJ22"/>
  <c r="AJ21" i="11"/>
  <c r="AK20"/>
  <c r="F144" i="4"/>
  <c r="G144"/>
  <c r="H144"/>
  <c r="I144"/>
  <c r="J144"/>
  <c r="K144"/>
  <c r="L144"/>
  <c r="M144"/>
  <c r="N144"/>
  <c r="O144"/>
  <c r="P144"/>
  <c r="AB144"/>
  <c r="AC144"/>
  <c r="E144"/>
  <c r="F138"/>
  <c r="G138"/>
  <c r="H138"/>
  <c r="I138"/>
  <c r="J138"/>
  <c r="K138"/>
  <c r="L138"/>
  <c r="M138"/>
  <c r="N138"/>
  <c r="O138"/>
  <c r="P138"/>
  <c r="AB138"/>
  <c r="E138"/>
  <c r="AK22" i="18" l="1"/>
  <c r="AJ23"/>
  <c r="AK23" s="1"/>
  <c r="AJ22" i="11"/>
  <c r="AK21"/>
  <c r="AF7" i="4"/>
  <c r="AF9"/>
  <c r="AF11"/>
  <c r="AF13"/>
  <c r="AF15"/>
  <c r="AF17"/>
  <c r="AF19"/>
  <c r="AF21"/>
  <c r="AF23"/>
  <c r="AF8"/>
  <c r="AF10"/>
  <c r="AF12"/>
  <c r="AF14"/>
  <c r="AF16"/>
  <c r="AF18"/>
  <c r="AF20"/>
  <c r="AF22"/>
  <c r="AF24"/>
  <c r="M142"/>
  <c r="I142"/>
  <c r="E142"/>
  <c r="P142"/>
  <c r="L142"/>
  <c r="H142"/>
  <c r="O142"/>
  <c r="K142"/>
  <c r="G142"/>
  <c r="N142"/>
  <c r="J142"/>
  <c r="F142"/>
  <c r="AF51"/>
  <c r="AF43"/>
  <c r="AF35"/>
  <c r="AF27"/>
  <c r="AF54"/>
  <c r="AF50"/>
  <c r="AF46"/>
  <c r="AF42"/>
  <c r="AF38"/>
  <c r="AF34"/>
  <c r="AF30"/>
  <c r="AF26"/>
  <c r="AF53"/>
  <c r="AF49"/>
  <c r="AF45"/>
  <c r="AF41"/>
  <c r="AF37"/>
  <c r="AF33"/>
  <c r="AF29"/>
  <c r="AF25"/>
  <c r="AF47"/>
  <c r="AF39"/>
  <c r="AF31"/>
  <c r="AF52"/>
  <c r="AF48"/>
  <c r="AF44"/>
  <c r="AF40"/>
  <c r="AF36"/>
  <c r="AF32"/>
  <c r="AF28"/>
  <c r="AF152" l="1"/>
  <c r="AJ23" i="11"/>
  <c r="AK23" s="1"/>
  <c r="AK22"/>
  <c r="J157" i="4"/>
  <c r="K157" s="1"/>
  <c r="J153"/>
  <c r="K153" s="1"/>
  <c r="AF138"/>
  <c r="AF157"/>
  <c r="L7" i="6" s="1"/>
  <c r="J154" i="4" l="1"/>
  <c r="K154" l="1"/>
  <c r="J155"/>
  <c r="K155" l="1"/>
  <c r="J156"/>
  <c r="K156" s="1"/>
</calcChain>
</file>

<file path=xl/sharedStrings.xml><?xml version="1.0" encoding="utf-8"?>
<sst xmlns="http://schemas.openxmlformats.org/spreadsheetml/2006/main" count="579" uniqueCount="130">
  <si>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</si>
  <si>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</si>
  <si>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</si>
  <si>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</si>
  <si>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</si>
  <si>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</si>
  <si>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</si>
  <si>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</si>
  <si>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</si>
  <si>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</si>
  <si>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</si>
  <si>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</si>
  <si>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</si>
  <si>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</si>
  <si>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</si>
  <si>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</si>
  <si>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</si>
  <si>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</si>
  <si>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</si>
  <si>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</si>
  <si>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</si>
  <si>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</si>
  <si>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</si>
  <si>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</si>
  <si>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</si>
  <si>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</si>
  <si>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</si>
  <si>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</si>
  <si>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4А</t>
  </si>
  <si>
    <t>4Б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</si>
  <si>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</si>
  <si>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</si>
  <si>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</si>
  <si>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</si>
  <si>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</si>
  <si>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</si>
  <si>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</si>
  <si>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</si>
  <si>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</si>
  <si>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</si>
  <si>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</si>
  <si>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</si>
  <si>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</si>
  <si>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</si>
  <si>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</si>
  <si>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</si>
  <si>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</si>
  <si>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</si>
  <si>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</si>
  <si>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</si>
  <si>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</si>
  <si>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</si>
  <si>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</si>
  <si>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</si>
  <si>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</si>
  <si>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</si>
  <si>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</si>
  <si>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</si>
  <si>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Алмакаева Екатерина</t>
  </si>
  <si>
    <t>Ахмедов Далер</t>
  </si>
  <si>
    <t>Бодров Дмитрий</t>
  </si>
  <si>
    <t>Волков Денис</t>
  </si>
  <si>
    <t>Волков Дмитрий В.</t>
  </si>
  <si>
    <t>Зотова София</t>
  </si>
  <si>
    <t>Зубакин Иван</t>
  </si>
  <si>
    <t>Исаев Владислав</t>
  </si>
  <si>
    <t>Кишкина Карина</t>
  </si>
  <si>
    <t>Козырь Лев</t>
  </si>
  <si>
    <t>Конев Алексей</t>
  </si>
  <si>
    <t>Копысова Милана</t>
  </si>
  <si>
    <t>Лаврин Кирилл</t>
  </si>
  <si>
    <t>Лебедев Дмитрий</t>
  </si>
  <si>
    <t>Лебедева Фаина</t>
  </si>
  <si>
    <t>Лигостаев Иван</t>
  </si>
  <si>
    <t>Лупина Дарья</t>
  </si>
  <si>
    <t>Мурзин Дмитрий</t>
  </si>
  <si>
    <t>Назарова София Э.</t>
  </si>
  <si>
    <t>Осипова Альбина</t>
  </si>
  <si>
    <t>Плотникова Алёна</t>
  </si>
  <si>
    <t>Селютин Егор С.</t>
  </si>
  <si>
    <t>Сорокин Артем</t>
  </si>
  <si>
    <t>Спиридонов Дмитрий</t>
  </si>
  <si>
    <t>Чубукова Ангелина</t>
  </si>
  <si>
    <t>Аброськина Анастасия</t>
  </si>
  <si>
    <t xml:space="preserve">Атаджанов Жахангир </t>
  </si>
  <si>
    <t xml:space="preserve">Атаджанова Азиза </t>
  </si>
  <si>
    <t xml:space="preserve">Витязева Богдана </t>
  </si>
  <si>
    <t xml:space="preserve">Воробьёв  Максим </t>
  </si>
  <si>
    <t>Гранадцкий Вячеслав</t>
  </si>
  <si>
    <t xml:space="preserve">Елистратов Артём </t>
  </si>
  <si>
    <t xml:space="preserve">Заболотская Варвара </t>
  </si>
  <si>
    <t xml:space="preserve">Заболотский Александр </t>
  </si>
  <si>
    <t xml:space="preserve">Каширин Пётр </t>
  </si>
  <si>
    <t xml:space="preserve">Коптев Богдан </t>
  </si>
  <si>
    <t>Костенко Юлия</t>
  </si>
  <si>
    <t xml:space="preserve">Кузнецов Филипп </t>
  </si>
  <si>
    <t>Кузьмина Дарина</t>
  </si>
  <si>
    <t xml:space="preserve">Курочкин Александр </t>
  </si>
  <si>
    <t xml:space="preserve">Подурар Андрей </t>
  </si>
  <si>
    <t xml:space="preserve">Сычева Татьяна </t>
  </si>
  <si>
    <t xml:space="preserve">Телушкин Никита </t>
  </si>
  <si>
    <t>Турдыева Милена</t>
  </si>
  <si>
    <t xml:space="preserve">Урусова Людмила </t>
  </si>
  <si>
    <t xml:space="preserve">Хаустова Владислава </t>
  </si>
  <si>
    <t xml:space="preserve">Чиндин Кирилл </t>
  </si>
  <si>
    <t>Чупрова Мария</t>
  </si>
  <si>
    <t>Шарипов  Ибрагим</t>
  </si>
  <si>
    <t>X</t>
  </si>
  <si>
    <t xml:space="preserve">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использование различных способов анализа, передачи информации в соответствии с познавательными задачами; в том числе умение анализировать изображения. Узнавать изученные объекты и явления живой и неживой природы; использовать знаково­символические средства для решения задач </t>
  </si>
  <si>
    <t>2. Использование различных способов анализа, организации, передачи и интерпретации информации в соответствии с познавательными задачами; освоение доступных способов изучения природы. Использовать знаково­символические средства для решения задач; понимать информацию, представленную разными способами: словесно, в виде таблицы, схемы</t>
  </si>
  <si>
    <t>3.1.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t>
  </si>
  <si>
    <t>3.2.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t>
  </si>
  <si>
    <t>3.3.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t>
  </si>
  <si>
    <t>4. Овладение начальными сведениями о сущности и особенностях объектов, процессов и явлений действительности; умение анализировать изображения. Узнавать изученные объекты и явления живой и неживой природы; использовать знаково­символические средства, в том числе модели, для решения задач</t>
  </si>
  <si>
    <t>5. Освоение элементарных норм здоровьесберегающего поведения в природной и социальной среде. Понимать необходимость здорового образа жизни, соблюдения правил безопасного поведения; использовать знания о строении и функционировании организма человека для сохранения и укрепления своего здоровья</t>
  </si>
  <si>
    <t xml:space="preserve">6.1.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 </t>
  </si>
  <si>
    <t xml:space="preserve">6.2.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 </t>
  </si>
  <si>
    <t xml:space="preserve">6.3.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 </t>
  </si>
  <si>
    <t>7.1.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</t>
  </si>
  <si>
    <t>7.2.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</t>
  </si>
  <si>
    <t>8K1.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</t>
  </si>
  <si>
    <t>8K2.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</t>
  </si>
  <si>
    <t>8K3.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</t>
  </si>
  <si>
    <t xml:space="preserve">9.1.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
</t>
  </si>
  <si>
    <t xml:space="preserve">9.2.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 осознавать свою неразрывную связь с разнообразными окружающими социальными группами
</t>
  </si>
  <si>
    <t>9.3.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</t>
  </si>
  <si>
    <t>10.1.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t>
  </si>
  <si>
    <t>10.2K1.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t>
  </si>
  <si>
    <t>10.2K2. Сформированность уважительного отношения к родному краю;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t>
  </si>
  <si>
    <t>10.2K3. Сформированность уважительного отношения к родному краю; осознанно строить речевое высказывание в соответствии с задачами коммуникации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</si>
</sst>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5" fillId="0" borderId="10" xfId="2" applyBorder="1"/>
    <xf numFmtId="0" fontId="15" fillId="0" borderId="10" xfId="2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 vertical="top"/>
    </xf>
    <xf numFmtId="0" fontId="15" fillId="0" borderId="10" xfId="2" applyBorder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/>
    <xf numFmtId="0" fontId="0" fillId="0" borderId="10" xfId="0" applyBorder="1"/>
    <xf numFmtId="0" fontId="15" fillId="0" borderId="10" xfId="2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</cellXfs>
  <cellStyles count="3">
    <cellStyle name="Обычный" xfId="0" builtinId="0"/>
    <cellStyle name="Обычный 2" xfId="2"/>
    <cellStyle name="Процентный" xfId="1" builtinId="5"/>
  </cellStyles>
  <dxfs count="25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26E-2"/>
                  <c:y val="4.1779497353170167E-3"/>
                </c:manualLayout>
              </c:layout>
              <c:dLblPos val="bestFit"/>
              <c:showVal val="1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Val val="1"/>
            <c:showLeaderLines val="1"/>
          </c:dLbls>
          <c:cat>
            <c:strRef>
              <c:f>'1'!$E$153:$I$157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'1'!$K$153:$K$157</c:f>
              <c:numCache>
                <c:formatCode>0.0</c:formatCode>
                <c:ptCount val="5"/>
                <c:pt idx="0">
                  <c:v>12.244897959183673</c:v>
                </c:pt>
                <c:pt idx="1">
                  <c:v>24.489795918367346</c:v>
                </c:pt>
                <c:pt idx="2">
                  <c:v>22.448979591836736</c:v>
                </c:pt>
                <c:pt idx="3">
                  <c:v>34.693877551020407</c:v>
                </c:pt>
                <c:pt idx="4">
                  <c:v>6.1224489795918364</c:v>
                </c:pt>
              </c:numCache>
            </c:numRef>
          </c:val>
        </c:ser>
        <c:firstSliceAng val="0"/>
      </c:pieChart>
    </c:plotArea>
    <c:legend>
      <c:legendPos val="b"/>
      <c:layout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Percent val="1"/>
            <c:showLeaderLines val="1"/>
          </c:dLbls>
          <c:cat>
            <c:strRef>
              <c:f>'4А'!$AH$20:$AI$24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'4А'!$AK$20:$AK$24</c:f>
              <c:numCache>
                <c:formatCode>0.0</c:formatCode>
                <c:ptCount val="5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40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Percent val="1"/>
            <c:showLeaderLines val="1"/>
          </c:dLbls>
          <c:cat>
            <c:strRef>
              <c:f>'4Б'!$AH$20:$AI$24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'4Б'!$AK$20:$AK$24</c:f>
              <c:numCache>
                <c:formatCode>0.0</c:formatCode>
                <c:ptCount val="5"/>
                <c:pt idx="0">
                  <c:v>16.666666666666664</c:v>
                </c:pt>
                <c:pt idx="1">
                  <c:v>33.333333333333329</c:v>
                </c:pt>
                <c:pt idx="2">
                  <c:v>12.5</c:v>
                </c:pt>
                <c:pt idx="3">
                  <c:v>29.166666666666668</c:v>
                </c:pt>
                <c:pt idx="4">
                  <c:v>8.3333333333333321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1E-2"/>
          <c:y val="2.0889748676585093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показатели!$D$7:$G$7</c:f>
              <c:numCache>
                <c:formatCode>General</c:formatCode>
                <c:ptCount val="4"/>
                <c:pt idx="0">
                  <c:v>7</c:v>
                </c:pt>
                <c:pt idx="1">
                  <c:v>28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показатели!$A$3:$A$7</c:f>
              <c:strCache>
                <c:ptCount val="5"/>
                <c:pt idx="0">
                  <c:v>4А</c:v>
                </c:pt>
                <c:pt idx="1">
                  <c:v>4Б</c:v>
                </c:pt>
                <c:pt idx="4">
                  <c:v>среднее</c:v>
                </c:pt>
              </c:strCache>
            </c:strRef>
          </c:cat>
          <c:val>
            <c:numRef>
              <c:f>показатели!$H$3:$H$7</c:f>
              <c:numCache>
                <c:formatCode>0.0</c:formatCode>
                <c:ptCount val="5"/>
                <c:pt idx="0">
                  <c:v>100</c:v>
                </c:pt>
                <c:pt idx="1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dLbls>
            <c:dLbl>
              <c:idx val="1"/>
              <c:layout>
                <c:manualLayout>
                  <c:x val="2.0480404714298881E-2"/>
                  <c:y val="-1.6711798941267991E-2"/>
                </c:manualLayout>
              </c:layout>
              <c:showVal val="1"/>
            </c:dLbl>
            <c:dLbl>
              <c:idx val="4"/>
              <c:layout>
                <c:manualLayout>
                  <c:x val="1.9115044400012306E-2"/>
                  <c:y val="-1.0444874338292547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показатели!$A$3:$A$7</c:f>
              <c:strCache>
                <c:ptCount val="5"/>
                <c:pt idx="0">
                  <c:v>4А</c:v>
                </c:pt>
                <c:pt idx="1">
                  <c:v>4Б</c:v>
                </c:pt>
                <c:pt idx="4">
                  <c:v>среднее</c:v>
                </c:pt>
              </c:strCache>
            </c:strRef>
          </c:cat>
          <c:val>
            <c:numRef>
              <c:f>показатели!$I$3:$I$7</c:f>
              <c:numCache>
                <c:formatCode>0.0</c:formatCode>
                <c:ptCount val="5"/>
                <c:pt idx="0">
                  <c:v>72</c:v>
                </c:pt>
                <c:pt idx="1">
                  <c:v>70.833333333333343</c:v>
                </c:pt>
                <c:pt idx="4">
                  <c:v>71.428571428571431</c:v>
                </c:pt>
              </c:numCache>
            </c:numRef>
          </c:val>
        </c:ser>
        <c:shape val="box"/>
        <c:axId val="48705920"/>
        <c:axId val="48707456"/>
        <c:axId val="0"/>
      </c:bar3DChart>
      <c:catAx>
        <c:axId val="48705920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48707456"/>
        <c:crosses val="autoZero"/>
        <c:auto val="1"/>
        <c:lblAlgn val="ctr"/>
        <c:lblOffset val="100"/>
      </c:catAx>
      <c:valAx>
        <c:axId val="48707456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48705920"/>
        <c:crosses val="autoZero"/>
        <c:crossBetween val="between"/>
      </c:valAx>
    </c:plotArea>
    <c:legend>
      <c:legendPos val="b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2.0480404714298881E-2"/>
                  <c:y val="-2.5067698411902092E-2"/>
                </c:manualLayout>
              </c:layout>
              <c:showVal val="1"/>
            </c:dLbl>
            <c:dLbl>
              <c:idx val="1"/>
              <c:layout>
                <c:manualLayout>
                  <c:x val="1.7749684085725706E-2"/>
                  <c:y val="-2.0889748676585093E-2"/>
                </c:manualLayout>
              </c:layout>
              <c:showVal val="1"/>
            </c:dLbl>
            <c:dLbl>
              <c:idx val="2"/>
              <c:layout>
                <c:manualLayout>
                  <c:x val="2.0480404714298881E-2"/>
                  <c:y val="-1.2533849205951049E-2"/>
                </c:manualLayout>
              </c:layout>
              <c:showVal val="1"/>
            </c:dLbl>
            <c:dLbl>
              <c:idx val="3"/>
              <c:layout>
                <c:manualLayout>
                  <c:x val="1.9115044400012306E-2"/>
                  <c:y val="-8.3558994706340369E-3"/>
                </c:manualLayout>
              </c:layout>
              <c:showVal val="1"/>
            </c:dLbl>
            <c:dLbl>
              <c:idx val="4"/>
              <c:layout>
                <c:manualLayout>
                  <c:x val="1.5018963457152519E-2"/>
                  <c:y val="-1.4622824073609557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Val val="1"/>
          </c:dLbls>
          <c:cat>
            <c:strRef>
              <c:f>показатели!$A$3:$A$7</c:f>
              <c:strCache>
                <c:ptCount val="5"/>
                <c:pt idx="0">
                  <c:v>4А</c:v>
                </c:pt>
                <c:pt idx="1">
                  <c:v>4Б</c:v>
                </c:pt>
                <c:pt idx="4">
                  <c:v>среднее</c:v>
                </c:pt>
              </c:strCache>
            </c:strRef>
          </c:cat>
          <c:val>
            <c:numRef>
              <c:f>показатели!$L$3:$L$7</c:f>
              <c:numCache>
                <c:formatCode>0.0</c:formatCode>
                <c:ptCount val="5"/>
                <c:pt idx="0">
                  <c:v>65.125</c:v>
                </c:pt>
                <c:pt idx="1">
                  <c:v>69.791666666666671</c:v>
                </c:pt>
                <c:pt idx="4">
                  <c:v>67.410714285714292</c:v>
                </c:pt>
              </c:numCache>
            </c:numRef>
          </c:val>
        </c:ser>
        <c:shape val="box"/>
        <c:axId val="48744704"/>
        <c:axId val="48971776"/>
        <c:axId val="0"/>
      </c:bar3DChart>
      <c:catAx>
        <c:axId val="48744704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48971776"/>
        <c:crosses val="autoZero"/>
        <c:auto val="1"/>
        <c:lblAlgn val="ctr"/>
        <c:lblOffset val="100"/>
      </c:catAx>
      <c:valAx>
        <c:axId val="48971776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48744704"/>
        <c:crosses val="autoZero"/>
        <c:crossBetween val="between"/>
      </c:valAx>
    </c:plotArea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Val val="1"/>
          </c:dLbls>
          <c:cat>
            <c:numRef>
              <c:f>'1'!$E$4:$AC$4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</c:numCache>
            </c:numRef>
          </c:cat>
          <c:val>
            <c:numRef>
              <c:f>'2'!$D$3:$D$27</c:f>
              <c:numCache>
                <c:formatCode>General</c:formatCode>
                <c:ptCount val="25"/>
                <c:pt idx="0">
                  <c:v>95.92</c:v>
                </c:pt>
                <c:pt idx="1">
                  <c:v>87.76</c:v>
                </c:pt>
                <c:pt idx="2">
                  <c:v>69.39</c:v>
                </c:pt>
                <c:pt idx="3">
                  <c:v>89.8</c:v>
                </c:pt>
                <c:pt idx="4">
                  <c:v>55.1</c:v>
                </c:pt>
                <c:pt idx="5">
                  <c:v>76.53</c:v>
                </c:pt>
                <c:pt idx="6">
                  <c:v>85.71</c:v>
                </c:pt>
                <c:pt idx="7">
                  <c:v>57.14</c:v>
                </c:pt>
                <c:pt idx="8">
                  <c:v>22.45</c:v>
                </c:pt>
                <c:pt idx="9">
                  <c:v>12.24</c:v>
                </c:pt>
                <c:pt idx="10">
                  <c:v>69.39</c:v>
                </c:pt>
                <c:pt idx="11">
                  <c:v>73.47</c:v>
                </c:pt>
                <c:pt idx="12">
                  <c:v>83.67</c:v>
                </c:pt>
                <c:pt idx="13">
                  <c:v>79.59</c:v>
                </c:pt>
                <c:pt idx="14">
                  <c:v>40.82</c:v>
                </c:pt>
                <c:pt idx="15">
                  <c:v>93.88</c:v>
                </c:pt>
                <c:pt idx="16">
                  <c:v>89.8</c:v>
                </c:pt>
                <c:pt idx="17">
                  <c:v>40.82</c:v>
                </c:pt>
                <c:pt idx="18">
                  <c:v>90.82</c:v>
                </c:pt>
                <c:pt idx="19">
                  <c:v>63.27</c:v>
                </c:pt>
                <c:pt idx="20">
                  <c:v>75.510000000000005</c:v>
                </c:pt>
                <c:pt idx="21">
                  <c:v>33.67</c:v>
                </c:pt>
              </c:numCache>
            </c:numRef>
          </c:val>
        </c:ser>
        <c:marker val="1"/>
        <c:axId val="49089920"/>
        <c:axId val="49128576"/>
      </c:lineChart>
      <c:catAx>
        <c:axId val="49089920"/>
        <c:scaling>
          <c:orientation val="minMax"/>
        </c:scaling>
        <c:axPos val="b"/>
        <c:majorGridlines/>
        <c:numFmt formatCode="General" sourceLinked="1"/>
        <c:tickLblPos val="nextTo"/>
        <c:crossAx val="49128576"/>
        <c:crosses val="autoZero"/>
        <c:auto val="1"/>
        <c:lblAlgn val="ctr"/>
        <c:lblOffset val="100"/>
      </c:catAx>
      <c:valAx>
        <c:axId val="49128576"/>
        <c:scaling>
          <c:orientation val="minMax"/>
          <c:max val="105"/>
          <c:min val="0"/>
        </c:scaling>
        <c:axPos val="l"/>
        <c:minorGridlines/>
        <c:numFmt formatCode="General" sourceLinked="1"/>
        <c:tickLblPos val="nextTo"/>
        <c:crossAx val="49089920"/>
        <c:crosses val="autoZero"/>
        <c:crossBetween val="between"/>
      </c:val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560;&#1102;&#1025;&#1100;&#1088;%20&#1105;&#1089;&#1102;&#1025;&#1088;%20&#1025;&#1093;&#1095;&#1108;&#1099;&#8470;&#1028;&#1088;&#1028;&#1102;&#1090;%20&#9580;&#1098;&#1025;&#1108;&#1094;&#1088;&#9632;&#8729;&#1096;&#1097;%20&#1100;&#1096;&#1025;%204%20&#1098;&#1099;&#1088;&#1105;&#1105;%20&#9516;&#9575;&#9576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ы"/>
      <sheetName val="Протокол"/>
      <sheetName val="Служебный"/>
      <sheetName val="Основной учебник по предм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157"/>
  <sheetViews>
    <sheetView topLeftCell="A19" zoomScale="85" zoomScaleNormal="85" workbookViewId="0">
      <selection activeCell="B27" sqref="B27"/>
    </sheetView>
  </sheetViews>
  <sheetFormatPr defaultRowHeight="1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9" width="4" customWidth="1"/>
    <col min="30" max="30" width="7.5703125" style="30" customWidth="1"/>
    <col min="31" max="31" width="8.7109375" style="3" bestFit="1" customWidth="1"/>
  </cols>
  <sheetData>
    <row r="1" spans="1:32">
      <c r="D1" s="31" t="s">
        <v>37</v>
      </c>
      <c r="E1" s="86">
        <v>2</v>
      </c>
      <c r="F1" s="86">
        <v>2</v>
      </c>
      <c r="G1" s="86">
        <v>1</v>
      </c>
      <c r="H1" s="86">
        <v>2</v>
      </c>
      <c r="I1" s="86">
        <v>3</v>
      </c>
      <c r="J1" s="86">
        <v>2</v>
      </c>
      <c r="K1" s="86">
        <v>1</v>
      </c>
      <c r="L1" s="86">
        <v>1</v>
      </c>
      <c r="M1" s="86">
        <v>1</v>
      </c>
      <c r="N1" s="86">
        <v>2</v>
      </c>
      <c r="O1" s="86">
        <v>1</v>
      </c>
      <c r="P1" s="86">
        <v>2</v>
      </c>
      <c r="Q1" s="86">
        <v>1</v>
      </c>
      <c r="R1" s="86">
        <v>1</v>
      </c>
      <c r="S1" s="86">
        <v>1</v>
      </c>
      <c r="T1" s="86">
        <v>1</v>
      </c>
      <c r="U1" s="86">
        <v>1</v>
      </c>
      <c r="V1" s="86">
        <v>1</v>
      </c>
      <c r="W1" s="86">
        <v>2</v>
      </c>
      <c r="X1" s="86">
        <v>1</v>
      </c>
      <c r="Y1" s="86">
        <v>1</v>
      </c>
      <c r="Z1" s="86">
        <v>2</v>
      </c>
      <c r="AA1" s="4"/>
      <c r="AB1" s="4"/>
      <c r="AC1" s="4"/>
      <c r="AF1" s="5">
        <f>SUM(E1:AC1)</f>
        <v>32</v>
      </c>
    </row>
    <row r="3" spans="1:32">
      <c r="A3" s="98" t="s">
        <v>0</v>
      </c>
      <c r="B3" s="98" t="s">
        <v>1</v>
      </c>
      <c r="C3" s="98" t="s">
        <v>3</v>
      </c>
      <c r="D3" s="98" t="s">
        <v>38</v>
      </c>
      <c r="E3" s="101" t="s">
        <v>6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95" t="s">
        <v>4</v>
      </c>
      <c r="AE3" s="95" t="s">
        <v>5</v>
      </c>
      <c r="AF3" s="98" t="s">
        <v>7</v>
      </c>
    </row>
    <row r="4" spans="1:32">
      <c r="A4" s="99"/>
      <c r="B4" s="99"/>
      <c r="C4" s="99"/>
      <c r="D4" s="99"/>
      <c r="E4" s="87">
        <v>2</v>
      </c>
      <c r="F4" s="87">
        <v>2</v>
      </c>
      <c r="G4" s="87">
        <v>1</v>
      </c>
      <c r="H4" s="87">
        <v>2</v>
      </c>
      <c r="I4" s="87">
        <v>3</v>
      </c>
      <c r="J4" s="87">
        <v>2</v>
      </c>
      <c r="K4" s="87">
        <v>1</v>
      </c>
      <c r="L4" s="87">
        <v>1</v>
      </c>
      <c r="M4" s="87">
        <v>1</v>
      </c>
      <c r="N4" s="87">
        <v>2</v>
      </c>
      <c r="O4" s="87">
        <v>1</v>
      </c>
      <c r="P4" s="87">
        <v>2</v>
      </c>
      <c r="Q4" s="87">
        <v>1</v>
      </c>
      <c r="R4" s="87">
        <v>1</v>
      </c>
      <c r="S4" s="87">
        <v>1</v>
      </c>
      <c r="T4" s="87">
        <v>1</v>
      </c>
      <c r="U4" s="87">
        <v>1</v>
      </c>
      <c r="V4" s="87">
        <v>1</v>
      </c>
      <c r="W4" s="87">
        <v>2</v>
      </c>
      <c r="X4" s="87">
        <v>1</v>
      </c>
      <c r="Y4" s="87">
        <v>1</v>
      </c>
      <c r="Z4" s="87">
        <v>2</v>
      </c>
      <c r="AA4" s="4"/>
      <c r="AB4" s="4"/>
      <c r="AC4" s="4"/>
      <c r="AD4" s="96"/>
      <c r="AE4" s="96"/>
      <c r="AF4" s="99"/>
    </row>
    <row r="5" spans="1:32" ht="15.75" thickBot="1">
      <c r="A5" s="100"/>
      <c r="B5" s="100"/>
      <c r="C5" s="100"/>
      <c r="D5" s="100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/>
      <c r="AB5" s="2"/>
      <c r="AC5" s="2"/>
      <c r="AD5" s="97"/>
      <c r="AE5" s="97"/>
      <c r="AF5" s="100"/>
    </row>
    <row r="6" spans="1:32" ht="15.75" thickBot="1">
      <c r="A6" s="1">
        <v>1</v>
      </c>
      <c r="B6" s="78" t="s">
        <v>58</v>
      </c>
      <c r="C6" s="2">
        <v>2</v>
      </c>
      <c r="D6" s="2" t="s">
        <v>28</v>
      </c>
      <c r="E6" s="80">
        <v>2</v>
      </c>
      <c r="F6" s="80">
        <v>1</v>
      </c>
      <c r="G6" s="80">
        <v>1</v>
      </c>
      <c r="H6" s="80">
        <v>2</v>
      </c>
      <c r="I6" s="80">
        <v>3</v>
      </c>
      <c r="J6" s="80">
        <v>2</v>
      </c>
      <c r="K6" s="80">
        <v>1</v>
      </c>
      <c r="L6" s="80">
        <v>0</v>
      </c>
      <c r="M6" s="90" t="s">
        <v>107</v>
      </c>
      <c r="N6" s="90" t="s">
        <v>107</v>
      </c>
      <c r="O6" s="80">
        <v>0</v>
      </c>
      <c r="P6" s="80">
        <v>2</v>
      </c>
      <c r="Q6" s="80">
        <v>1</v>
      </c>
      <c r="R6" s="80">
        <v>1</v>
      </c>
      <c r="S6" s="80">
        <v>1</v>
      </c>
      <c r="T6" s="80">
        <v>1</v>
      </c>
      <c r="U6" s="80">
        <v>1</v>
      </c>
      <c r="V6" s="80" t="s">
        <v>107</v>
      </c>
      <c r="W6" s="80">
        <v>2</v>
      </c>
      <c r="X6" s="80">
        <v>1</v>
      </c>
      <c r="Y6" s="80" t="s">
        <v>107</v>
      </c>
      <c r="Z6" s="80" t="s">
        <v>107</v>
      </c>
      <c r="AA6" s="1"/>
      <c r="AB6" s="1"/>
      <c r="AC6" s="1"/>
      <c r="AD6" s="81">
        <v>22</v>
      </c>
      <c r="AE6" s="81">
        <v>4</v>
      </c>
      <c r="AF6" s="6">
        <f>AD6/$AF$1*100</f>
        <v>68.75</v>
      </c>
    </row>
    <row r="7" spans="1:32" ht="15.75" thickBot="1">
      <c r="A7" s="1">
        <v>2</v>
      </c>
      <c r="B7" s="79" t="s">
        <v>59</v>
      </c>
      <c r="C7" s="2">
        <v>1</v>
      </c>
      <c r="D7" s="2" t="s">
        <v>28</v>
      </c>
      <c r="E7" s="80">
        <v>2</v>
      </c>
      <c r="F7" s="80">
        <v>2</v>
      </c>
      <c r="G7" s="80">
        <v>0</v>
      </c>
      <c r="H7" s="80">
        <v>2</v>
      </c>
      <c r="I7" s="80">
        <v>3</v>
      </c>
      <c r="J7" s="80">
        <v>1</v>
      </c>
      <c r="K7" s="80">
        <v>1</v>
      </c>
      <c r="L7" s="80" t="s">
        <v>107</v>
      </c>
      <c r="M7" s="90" t="s">
        <v>107</v>
      </c>
      <c r="N7" s="90" t="s">
        <v>107</v>
      </c>
      <c r="O7" s="80">
        <v>1</v>
      </c>
      <c r="P7" s="80">
        <v>1</v>
      </c>
      <c r="Q7" s="80" t="s">
        <v>107</v>
      </c>
      <c r="R7" s="80" t="s">
        <v>107</v>
      </c>
      <c r="S7" s="80" t="s">
        <v>107</v>
      </c>
      <c r="T7" s="80">
        <v>1</v>
      </c>
      <c r="U7" s="80">
        <v>1</v>
      </c>
      <c r="V7" s="80">
        <v>1</v>
      </c>
      <c r="W7" s="80">
        <v>1</v>
      </c>
      <c r="X7" s="80">
        <v>0</v>
      </c>
      <c r="Y7" s="80">
        <v>1</v>
      </c>
      <c r="Z7" s="80">
        <v>2</v>
      </c>
      <c r="AA7" s="1"/>
      <c r="AB7" s="1"/>
      <c r="AC7" s="1"/>
      <c r="AD7" s="81">
        <v>20</v>
      </c>
      <c r="AE7" s="81">
        <v>4</v>
      </c>
      <c r="AF7" s="6">
        <f t="shared" ref="AF7:AF24" si="0">AD7/$AF$1*100</f>
        <v>62.5</v>
      </c>
    </row>
    <row r="8" spans="1:32" ht="15.75" thickBot="1">
      <c r="A8" s="1">
        <v>3</v>
      </c>
      <c r="B8" s="79" t="s">
        <v>60</v>
      </c>
      <c r="C8" s="2">
        <v>1</v>
      </c>
      <c r="D8" s="2" t="s">
        <v>28</v>
      </c>
      <c r="E8" s="80">
        <v>2</v>
      </c>
      <c r="F8" s="80">
        <v>2</v>
      </c>
      <c r="G8" s="80">
        <v>1</v>
      </c>
      <c r="H8" s="80">
        <v>2</v>
      </c>
      <c r="I8" s="80">
        <v>0</v>
      </c>
      <c r="J8" s="80">
        <v>1</v>
      </c>
      <c r="K8" s="80">
        <v>1</v>
      </c>
      <c r="L8" s="80">
        <v>1</v>
      </c>
      <c r="M8" s="90" t="s">
        <v>107</v>
      </c>
      <c r="N8" s="90" t="s">
        <v>107</v>
      </c>
      <c r="O8" s="80">
        <v>0</v>
      </c>
      <c r="P8" s="80">
        <v>1</v>
      </c>
      <c r="Q8" s="80" t="s">
        <v>107</v>
      </c>
      <c r="R8" s="80" t="s">
        <v>107</v>
      </c>
      <c r="S8" s="80" t="s">
        <v>107</v>
      </c>
      <c r="T8" s="80">
        <v>1</v>
      </c>
      <c r="U8" s="80">
        <v>1</v>
      </c>
      <c r="V8" s="80">
        <v>0</v>
      </c>
      <c r="W8" s="80">
        <v>2</v>
      </c>
      <c r="X8" s="80">
        <v>1</v>
      </c>
      <c r="Y8" s="80" t="s">
        <v>107</v>
      </c>
      <c r="Z8" s="80" t="s">
        <v>107</v>
      </c>
      <c r="AA8" s="1"/>
      <c r="AB8" s="1"/>
      <c r="AC8" s="1"/>
      <c r="AD8" s="81">
        <v>16</v>
      </c>
      <c r="AE8" s="81">
        <v>3</v>
      </c>
      <c r="AF8" s="6">
        <f t="shared" si="0"/>
        <v>50</v>
      </c>
    </row>
    <row r="9" spans="1:32" ht="15.75" thickBot="1">
      <c r="A9" s="1">
        <v>4</v>
      </c>
      <c r="B9" s="79" t="s">
        <v>61</v>
      </c>
      <c r="C9" s="2">
        <v>2</v>
      </c>
      <c r="D9" s="2" t="s">
        <v>28</v>
      </c>
      <c r="E9" s="80">
        <v>2</v>
      </c>
      <c r="F9" s="80">
        <v>2</v>
      </c>
      <c r="G9" s="80">
        <v>1</v>
      </c>
      <c r="H9" s="80">
        <v>2</v>
      </c>
      <c r="I9" s="80">
        <v>2</v>
      </c>
      <c r="J9" s="80">
        <v>1</v>
      </c>
      <c r="K9" s="80">
        <v>1</v>
      </c>
      <c r="L9" s="80">
        <v>1</v>
      </c>
      <c r="M9" s="90" t="s">
        <v>107</v>
      </c>
      <c r="N9" s="90" t="s">
        <v>107</v>
      </c>
      <c r="O9" s="80">
        <v>0</v>
      </c>
      <c r="P9" s="80">
        <v>0</v>
      </c>
      <c r="Q9" s="80">
        <v>1</v>
      </c>
      <c r="R9" s="80">
        <v>1</v>
      </c>
      <c r="S9" s="80">
        <v>1</v>
      </c>
      <c r="T9" s="80">
        <v>0</v>
      </c>
      <c r="U9" s="80">
        <v>0</v>
      </c>
      <c r="V9" s="80">
        <v>0</v>
      </c>
      <c r="W9" s="80">
        <v>2</v>
      </c>
      <c r="X9" s="80">
        <v>1</v>
      </c>
      <c r="Y9" s="80">
        <v>1</v>
      </c>
      <c r="Z9" s="80">
        <v>0</v>
      </c>
      <c r="AA9" s="1"/>
      <c r="AB9" s="1"/>
      <c r="AC9" s="1"/>
      <c r="AD9" s="81">
        <v>19</v>
      </c>
      <c r="AE9" s="81">
        <v>4</v>
      </c>
      <c r="AF9" s="6">
        <f t="shared" si="0"/>
        <v>59.375</v>
      </c>
    </row>
    <row r="10" spans="1:32" ht="15.75" thickBot="1">
      <c r="A10" s="1">
        <v>5</v>
      </c>
      <c r="B10" s="79" t="s">
        <v>62</v>
      </c>
      <c r="C10" s="2">
        <v>2</v>
      </c>
      <c r="D10" s="2" t="s">
        <v>28</v>
      </c>
      <c r="E10" s="80">
        <v>2</v>
      </c>
      <c r="F10" s="80">
        <v>1</v>
      </c>
      <c r="G10" s="80">
        <v>1</v>
      </c>
      <c r="H10" s="80">
        <v>2</v>
      </c>
      <c r="I10" s="80">
        <v>3</v>
      </c>
      <c r="J10" s="80">
        <v>2</v>
      </c>
      <c r="K10" s="80">
        <v>1</v>
      </c>
      <c r="L10" s="80">
        <v>1</v>
      </c>
      <c r="M10" s="90" t="s">
        <v>107</v>
      </c>
      <c r="N10" s="90" t="s">
        <v>107</v>
      </c>
      <c r="O10" s="80">
        <v>1</v>
      </c>
      <c r="P10" s="80">
        <v>1</v>
      </c>
      <c r="Q10" s="80" t="s">
        <v>107</v>
      </c>
      <c r="R10" s="80" t="s">
        <v>107</v>
      </c>
      <c r="S10" s="80" t="s">
        <v>107</v>
      </c>
      <c r="T10" s="80">
        <v>1</v>
      </c>
      <c r="U10" s="80">
        <v>1</v>
      </c>
      <c r="V10" s="80" t="s">
        <v>107</v>
      </c>
      <c r="W10" s="80">
        <v>2</v>
      </c>
      <c r="X10" s="80">
        <v>1</v>
      </c>
      <c r="Y10" s="80">
        <v>1</v>
      </c>
      <c r="Z10" s="80" t="s">
        <v>107</v>
      </c>
      <c r="AA10" s="1"/>
      <c r="AB10" s="1"/>
      <c r="AC10" s="1"/>
      <c r="AD10" s="81">
        <v>21</v>
      </c>
      <c r="AE10" s="81">
        <v>4</v>
      </c>
      <c r="AF10" s="6">
        <f t="shared" si="0"/>
        <v>65.625</v>
      </c>
    </row>
    <row r="11" spans="1:32" ht="15.75" thickBot="1">
      <c r="A11" s="1">
        <v>6</v>
      </c>
      <c r="B11" s="79" t="s">
        <v>63</v>
      </c>
      <c r="C11" s="2">
        <v>2</v>
      </c>
      <c r="D11" s="2" t="s">
        <v>28</v>
      </c>
      <c r="E11" s="80">
        <v>2</v>
      </c>
      <c r="F11" s="80">
        <v>2</v>
      </c>
      <c r="G11" s="80">
        <v>1</v>
      </c>
      <c r="H11" s="80">
        <v>1</v>
      </c>
      <c r="I11" s="80">
        <v>3</v>
      </c>
      <c r="J11" s="80">
        <v>2</v>
      </c>
      <c r="K11" s="80">
        <v>1</v>
      </c>
      <c r="L11" s="80" t="s">
        <v>107</v>
      </c>
      <c r="M11" s="90" t="s">
        <v>107</v>
      </c>
      <c r="N11" s="90" t="s">
        <v>107</v>
      </c>
      <c r="O11" s="80">
        <v>0</v>
      </c>
      <c r="P11" s="80">
        <v>2</v>
      </c>
      <c r="Q11" s="80">
        <v>1</v>
      </c>
      <c r="R11" s="80">
        <v>1</v>
      </c>
      <c r="S11" s="80">
        <v>1</v>
      </c>
      <c r="T11" s="80">
        <v>1</v>
      </c>
      <c r="U11" s="80">
        <v>1</v>
      </c>
      <c r="V11" s="80" t="s">
        <v>107</v>
      </c>
      <c r="W11" s="80">
        <v>2</v>
      </c>
      <c r="X11" s="80">
        <v>0</v>
      </c>
      <c r="Y11" s="80">
        <v>0</v>
      </c>
      <c r="Z11" s="80">
        <v>0</v>
      </c>
      <c r="AA11" s="1"/>
      <c r="AB11" s="1"/>
      <c r="AC11" s="1"/>
      <c r="AD11" s="81">
        <v>21</v>
      </c>
      <c r="AE11" s="81">
        <v>4</v>
      </c>
      <c r="AF11" s="6">
        <f t="shared" si="0"/>
        <v>65.625</v>
      </c>
    </row>
    <row r="12" spans="1:32" ht="15.75" thickBot="1">
      <c r="A12" s="1">
        <v>7</v>
      </c>
      <c r="B12" s="79" t="s">
        <v>64</v>
      </c>
      <c r="C12" s="2">
        <v>1</v>
      </c>
      <c r="D12" s="2" t="s">
        <v>28</v>
      </c>
      <c r="E12" s="80">
        <v>2</v>
      </c>
      <c r="F12" s="80">
        <v>1</v>
      </c>
      <c r="G12" s="80">
        <v>1</v>
      </c>
      <c r="H12" s="80">
        <v>2</v>
      </c>
      <c r="I12" s="80">
        <v>3</v>
      </c>
      <c r="J12" s="80">
        <v>1</v>
      </c>
      <c r="K12" s="80">
        <v>1</v>
      </c>
      <c r="L12" s="80">
        <v>0</v>
      </c>
      <c r="M12" s="80" t="s">
        <v>107</v>
      </c>
      <c r="N12" s="80">
        <v>0</v>
      </c>
      <c r="O12" s="80">
        <v>1</v>
      </c>
      <c r="P12" s="80">
        <v>1</v>
      </c>
      <c r="Q12" s="80">
        <v>1</v>
      </c>
      <c r="R12" s="80">
        <v>1</v>
      </c>
      <c r="S12" s="80">
        <v>0</v>
      </c>
      <c r="T12" s="80">
        <v>1</v>
      </c>
      <c r="U12" s="80">
        <v>1</v>
      </c>
      <c r="V12" s="80">
        <v>0</v>
      </c>
      <c r="W12" s="80">
        <v>2</v>
      </c>
      <c r="X12" s="80">
        <v>0</v>
      </c>
      <c r="Y12" s="80">
        <v>1</v>
      </c>
      <c r="Z12" s="80">
        <v>1</v>
      </c>
      <c r="AA12" s="1"/>
      <c r="AB12" s="1"/>
      <c r="AC12" s="1"/>
      <c r="AD12" s="81">
        <v>21</v>
      </c>
      <c r="AE12" s="81">
        <v>4</v>
      </c>
      <c r="AF12" s="6">
        <f t="shared" si="0"/>
        <v>65.625</v>
      </c>
    </row>
    <row r="13" spans="1:32" ht="15.75" thickBot="1">
      <c r="A13" s="1">
        <v>8</v>
      </c>
      <c r="B13" s="79" t="s">
        <v>65</v>
      </c>
      <c r="C13" s="2">
        <v>2</v>
      </c>
      <c r="D13" s="2" t="s">
        <v>28</v>
      </c>
      <c r="E13" s="80">
        <v>2</v>
      </c>
      <c r="F13" s="80">
        <v>2</v>
      </c>
      <c r="G13" s="80">
        <v>1</v>
      </c>
      <c r="H13" s="80">
        <v>2</v>
      </c>
      <c r="I13" s="80">
        <v>3</v>
      </c>
      <c r="J13" s="80">
        <v>2</v>
      </c>
      <c r="K13" s="80">
        <v>1</v>
      </c>
      <c r="L13" s="80">
        <v>1</v>
      </c>
      <c r="M13" s="80">
        <v>0</v>
      </c>
      <c r="N13" s="80">
        <v>0</v>
      </c>
      <c r="O13" s="80">
        <v>1</v>
      </c>
      <c r="P13" s="80">
        <v>2</v>
      </c>
      <c r="Q13" s="80">
        <v>1</v>
      </c>
      <c r="R13" s="80">
        <v>1</v>
      </c>
      <c r="S13" s="80">
        <v>1</v>
      </c>
      <c r="T13" s="80">
        <v>1</v>
      </c>
      <c r="U13" s="80">
        <v>1</v>
      </c>
      <c r="V13" s="80">
        <v>1</v>
      </c>
      <c r="W13" s="80">
        <v>2</v>
      </c>
      <c r="X13" s="80">
        <v>1</v>
      </c>
      <c r="Y13" s="80">
        <v>1</v>
      </c>
      <c r="Z13" s="80">
        <v>1</v>
      </c>
      <c r="AA13" s="1"/>
      <c r="AB13" s="1"/>
      <c r="AC13" s="1"/>
      <c r="AD13" s="81">
        <v>28</v>
      </c>
      <c r="AE13" s="81">
        <v>5</v>
      </c>
      <c r="AF13" s="6">
        <f t="shared" si="0"/>
        <v>87.5</v>
      </c>
    </row>
    <row r="14" spans="1:32" ht="15.75" thickBot="1">
      <c r="A14" s="1">
        <v>9</v>
      </c>
      <c r="B14" s="79" t="s">
        <v>66</v>
      </c>
      <c r="C14" s="2">
        <v>1</v>
      </c>
      <c r="D14" s="2" t="s">
        <v>28</v>
      </c>
      <c r="E14" s="80">
        <v>2</v>
      </c>
      <c r="F14" s="80">
        <v>2</v>
      </c>
      <c r="G14" s="80">
        <v>0</v>
      </c>
      <c r="H14" s="80">
        <v>2</v>
      </c>
      <c r="I14" s="80">
        <v>3</v>
      </c>
      <c r="J14" s="80">
        <v>0</v>
      </c>
      <c r="K14" s="80">
        <v>1</v>
      </c>
      <c r="L14" s="80">
        <v>0</v>
      </c>
      <c r="M14" s="80" t="s">
        <v>107</v>
      </c>
      <c r="N14" s="80" t="s">
        <v>107</v>
      </c>
      <c r="O14" s="80">
        <v>1</v>
      </c>
      <c r="P14" s="80">
        <v>1</v>
      </c>
      <c r="Q14" s="80">
        <v>1</v>
      </c>
      <c r="R14" s="80">
        <v>1</v>
      </c>
      <c r="S14" s="80">
        <v>1</v>
      </c>
      <c r="T14" s="80">
        <v>1</v>
      </c>
      <c r="U14" s="80">
        <v>1</v>
      </c>
      <c r="V14" s="80">
        <v>0</v>
      </c>
      <c r="W14" s="80">
        <v>2</v>
      </c>
      <c r="X14" s="80">
        <v>1</v>
      </c>
      <c r="Y14" s="80">
        <v>1</v>
      </c>
      <c r="Z14" s="80">
        <v>2</v>
      </c>
      <c r="AA14" s="1"/>
      <c r="AB14" s="1"/>
      <c r="AC14" s="1"/>
      <c r="AD14" s="81">
        <v>23</v>
      </c>
      <c r="AE14" s="81">
        <v>4</v>
      </c>
      <c r="AF14" s="6">
        <f t="shared" si="0"/>
        <v>71.875</v>
      </c>
    </row>
    <row r="15" spans="1:32" ht="15.75" thickBot="1">
      <c r="A15" s="1">
        <v>10</v>
      </c>
      <c r="B15" s="79" t="s">
        <v>67</v>
      </c>
      <c r="C15" s="2">
        <v>1</v>
      </c>
      <c r="D15" s="2" t="s">
        <v>28</v>
      </c>
      <c r="E15" s="80">
        <v>2</v>
      </c>
      <c r="F15" s="80">
        <v>2</v>
      </c>
      <c r="G15" s="80">
        <v>1</v>
      </c>
      <c r="H15" s="80">
        <v>2</v>
      </c>
      <c r="I15" s="80">
        <v>3</v>
      </c>
      <c r="J15" s="80">
        <v>1</v>
      </c>
      <c r="K15" s="80">
        <v>1</v>
      </c>
      <c r="L15" s="80">
        <v>1</v>
      </c>
      <c r="M15" s="80">
        <v>0</v>
      </c>
      <c r="N15" s="80">
        <v>1</v>
      </c>
      <c r="O15" s="80">
        <v>1</v>
      </c>
      <c r="P15" s="80">
        <v>2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2</v>
      </c>
      <c r="X15" s="80">
        <v>1</v>
      </c>
      <c r="Y15" s="80">
        <v>1</v>
      </c>
      <c r="Z15" s="80">
        <v>2</v>
      </c>
      <c r="AA15" s="1"/>
      <c r="AB15" s="1"/>
      <c r="AC15" s="1"/>
      <c r="AD15" s="81">
        <v>29</v>
      </c>
      <c r="AE15" s="81">
        <v>5</v>
      </c>
      <c r="AF15" s="6">
        <f t="shared" si="0"/>
        <v>90.625</v>
      </c>
    </row>
    <row r="16" spans="1:32" ht="15.75" thickBot="1">
      <c r="A16" s="1">
        <v>11</v>
      </c>
      <c r="B16" s="79" t="s">
        <v>68</v>
      </c>
      <c r="C16" s="2">
        <v>2</v>
      </c>
      <c r="D16" s="2" t="s">
        <v>28</v>
      </c>
      <c r="E16" s="80">
        <v>2</v>
      </c>
      <c r="F16" s="80">
        <v>2</v>
      </c>
      <c r="G16" s="80">
        <v>1</v>
      </c>
      <c r="H16" s="80">
        <v>2</v>
      </c>
      <c r="I16" s="80">
        <v>3</v>
      </c>
      <c r="J16" s="80">
        <v>2</v>
      </c>
      <c r="K16" s="80">
        <v>1</v>
      </c>
      <c r="L16" s="80">
        <v>1</v>
      </c>
      <c r="M16" s="80">
        <v>1</v>
      </c>
      <c r="N16" s="80" t="s">
        <v>107</v>
      </c>
      <c r="O16" s="80">
        <v>1</v>
      </c>
      <c r="P16" s="80">
        <v>2</v>
      </c>
      <c r="Q16" s="80">
        <v>1</v>
      </c>
      <c r="R16" s="80">
        <v>1</v>
      </c>
      <c r="S16" s="80">
        <v>0</v>
      </c>
      <c r="T16" s="80">
        <v>1</v>
      </c>
      <c r="U16" s="80">
        <v>1</v>
      </c>
      <c r="V16" s="80" t="s">
        <v>107</v>
      </c>
      <c r="W16" s="80">
        <v>2</v>
      </c>
      <c r="X16" s="80">
        <v>0</v>
      </c>
      <c r="Y16" s="80" t="s">
        <v>107</v>
      </c>
      <c r="Z16" s="80" t="s">
        <v>107</v>
      </c>
      <c r="AA16" s="1"/>
      <c r="AB16" s="1"/>
      <c r="AC16" s="1"/>
      <c r="AD16" s="81">
        <v>24</v>
      </c>
      <c r="AE16" s="81">
        <v>4</v>
      </c>
      <c r="AF16" s="6">
        <f t="shared" si="0"/>
        <v>75</v>
      </c>
    </row>
    <row r="17" spans="1:32" ht="15.75" thickBot="1">
      <c r="A17" s="1">
        <v>12</v>
      </c>
      <c r="B17" s="79" t="s">
        <v>69</v>
      </c>
      <c r="C17" s="2">
        <v>2</v>
      </c>
      <c r="D17" s="2" t="s">
        <v>28</v>
      </c>
      <c r="E17" s="80">
        <v>0</v>
      </c>
      <c r="F17" s="80">
        <v>1</v>
      </c>
      <c r="G17" s="80">
        <v>1</v>
      </c>
      <c r="H17" s="80">
        <v>2</v>
      </c>
      <c r="I17" s="80">
        <v>3</v>
      </c>
      <c r="J17" s="80">
        <v>2</v>
      </c>
      <c r="K17" s="80">
        <v>1</v>
      </c>
      <c r="L17" s="80">
        <v>0</v>
      </c>
      <c r="M17" s="80">
        <v>1</v>
      </c>
      <c r="N17" s="80">
        <v>0</v>
      </c>
      <c r="O17" s="80">
        <v>1</v>
      </c>
      <c r="P17" s="80">
        <v>2</v>
      </c>
      <c r="Q17" s="80">
        <v>1</v>
      </c>
      <c r="R17" s="80">
        <v>1</v>
      </c>
      <c r="S17" s="80" t="s">
        <v>107</v>
      </c>
      <c r="T17" s="80" t="s">
        <v>107</v>
      </c>
      <c r="U17" s="80" t="s">
        <v>107</v>
      </c>
      <c r="V17" s="80" t="s">
        <v>107</v>
      </c>
      <c r="W17" s="80" t="s">
        <v>107</v>
      </c>
      <c r="X17" s="80" t="s">
        <v>107</v>
      </c>
      <c r="Y17" s="80" t="s">
        <v>107</v>
      </c>
      <c r="Z17" s="80" t="s">
        <v>107</v>
      </c>
      <c r="AA17" s="1"/>
      <c r="AB17" s="1"/>
      <c r="AC17" s="1"/>
      <c r="AD17" s="81">
        <v>16</v>
      </c>
      <c r="AE17" s="81">
        <v>3</v>
      </c>
      <c r="AF17" s="6">
        <f t="shared" si="0"/>
        <v>50</v>
      </c>
    </row>
    <row r="18" spans="1:32" ht="15.75" thickBot="1">
      <c r="A18" s="1">
        <v>13</v>
      </c>
      <c r="B18" s="79" t="s">
        <v>70</v>
      </c>
      <c r="C18" s="2">
        <v>2</v>
      </c>
      <c r="D18" s="2" t="s">
        <v>28</v>
      </c>
      <c r="E18" s="80">
        <v>2</v>
      </c>
      <c r="F18" s="80">
        <v>2</v>
      </c>
      <c r="G18" s="80">
        <v>1</v>
      </c>
      <c r="H18" s="80">
        <v>2</v>
      </c>
      <c r="I18" s="80">
        <v>0</v>
      </c>
      <c r="J18" s="80">
        <v>1</v>
      </c>
      <c r="K18" s="80">
        <v>1</v>
      </c>
      <c r="L18" s="80">
        <v>1</v>
      </c>
      <c r="M18" s="80">
        <v>0</v>
      </c>
      <c r="N18" s="80" t="s">
        <v>107</v>
      </c>
      <c r="O18" s="80">
        <v>1</v>
      </c>
      <c r="P18" s="80">
        <v>2</v>
      </c>
      <c r="Q18" s="80">
        <v>1</v>
      </c>
      <c r="R18" s="80">
        <v>1</v>
      </c>
      <c r="S18" s="80">
        <v>1</v>
      </c>
      <c r="T18" s="80">
        <v>1</v>
      </c>
      <c r="U18" s="80">
        <v>1</v>
      </c>
      <c r="V18" s="80">
        <v>0</v>
      </c>
      <c r="W18" s="80">
        <v>2</v>
      </c>
      <c r="X18" s="80">
        <v>1</v>
      </c>
      <c r="Y18" s="80" t="s">
        <v>107</v>
      </c>
      <c r="Z18" s="80" t="s">
        <v>107</v>
      </c>
      <c r="AA18" s="1"/>
      <c r="AB18" s="1"/>
      <c r="AC18" s="1"/>
      <c r="AD18" s="81">
        <v>21</v>
      </c>
      <c r="AE18" s="81">
        <v>4</v>
      </c>
      <c r="AF18" s="6">
        <f t="shared" si="0"/>
        <v>65.625</v>
      </c>
    </row>
    <row r="19" spans="1:32" ht="15.75" thickBot="1">
      <c r="A19" s="1">
        <v>14</v>
      </c>
      <c r="B19" s="79" t="s">
        <v>71</v>
      </c>
      <c r="C19" s="2">
        <v>1</v>
      </c>
      <c r="D19" s="2" t="s">
        <v>28</v>
      </c>
      <c r="E19" s="80">
        <v>2</v>
      </c>
      <c r="F19" s="80">
        <v>1</v>
      </c>
      <c r="G19" s="80">
        <v>0</v>
      </c>
      <c r="H19" s="80">
        <v>1</v>
      </c>
      <c r="I19" s="80">
        <v>3</v>
      </c>
      <c r="J19" s="80">
        <v>1</v>
      </c>
      <c r="K19" s="80">
        <v>1</v>
      </c>
      <c r="L19" s="80">
        <v>0</v>
      </c>
      <c r="M19" s="80" t="s">
        <v>107</v>
      </c>
      <c r="N19" s="80">
        <v>0</v>
      </c>
      <c r="O19" s="80">
        <v>0</v>
      </c>
      <c r="P19" s="80">
        <v>1</v>
      </c>
      <c r="Q19" s="80" t="s">
        <v>107</v>
      </c>
      <c r="R19" s="80" t="s">
        <v>107</v>
      </c>
      <c r="S19" s="80" t="s">
        <v>107</v>
      </c>
      <c r="T19" s="80">
        <v>1</v>
      </c>
      <c r="U19" s="80">
        <v>1</v>
      </c>
      <c r="V19" s="80">
        <v>0</v>
      </c>
      <c r="W19" s="80">
        <v>2</v>
      </c>
      <c r="X19" s="80">
        <v>1</v>
      </c>
      <c r="Y19" s="80">
        <v>1</v>
      </c>
      <c r="Z19" s="80">
        <v>0</v>
      </c>
      <c r="AA19" s="1"/>
      <c r="AB19" s="1"/>
      <c r="AC19" s="1"/>
      <c r="AD19" s="81">
        <v>16</v>
      </c>
      <c r="AE19" s="81">
        <v>3</v>
      </c>
      <c r="AF19" s="6">
        <f t="shared" si="0"/>
        <v>50</v>
      </c>
    </row>
    <row r="20" spans="1:32" ht="15.75" thickBot="1">
      <c r="A20" s="1">
        <v>15</v>
      </c>
      <c r="B20" s="79" t="s">
        <v>72</v>
      </c>
      <c r="C20" s="2">
        <v>2</v>
      </c>
      <c r="D20" s="2" t="s">
        <v>28</v>
      </c>
      <c r="E20" s="80">
        <v>2</v>
      </c>
      <c r="F20" s="80">
        <v>1</v>
      </c>
      <c r="G20" s="80">
        <v>1</v>
      </c>
      <c r="H20" s="80">
        <v>2</v>
      </c>
      <c r="I20" s="80">
        <v>3</v>
      </c>
      <c r="J20" s="80">
        <v>2</v>
      </c>
      <c r="K20" s="80">
        <v>1</v>
      </c>
      <c r="L20" s="80" t="s">
        <v>107</v>
      </c>
      <c r="M20" s="80">
        <v>1</v>
      </c>
      <c r="N20" s="80" t="s">
        <v>107</v>
      </c>
      <c r="O20" s="80">
        <v>1</v>
      </c>
      <c r="P20" s="80">
        <v>2</v>
      </c>
      <c r="Q20" s="80" t="s">
        <v>107</v>
      </c>
      <c r="R20" s="80" t="s">
        <v>107</v>
      </c>
      <c r="S20" s="80" t="s">
        <v>107</v>
      </c>
      <c r="T20" s="80" t="s">
        <v>107</v>
      </c>
      <c r="U20" s="80" t="s">
        <v>107</v>
      </c>
      <c r="V20" s="80" t="s">
        <v>107</v>
      </c>
      <c r="W20" s="80" t="s">
        <v>107</v>
      </c>
      <c r="X20" s="80" t="s">
        <v>107</v>
      </c>
      <c r="Y20" s="80" t="s">
        <v>107</v>
      </c>
      <c r="Z20" s="80" t="s">
        <v>107</v>
      </c>
      <c r="AA20" s="1"/>
      <c r="AB20" s="1"/>
      <c r="AC20" s="1"/>
      <c r="AD20" s="81">
        <v>16</v>
      </c>
      <c r="AE20" s="81">
        <v>3</v>
      </c>
      <c r="AF20" s="6">
        <f t="shared" si="0"/>
        <v>50</v>
      </c>
    </row>
    <row r="21" spans="1:32" ht="15.75" thickBot="1">
      <c r="A21" s="1">
        <v>16</v>
      </c>
      <c r="B21" s="79" t="s">
        <v>73</v>
      </c>
      <c r="C21" s="2">
        <v>1</v>
      </c>
      <c r="D21" s="2" t="s">
        <v>28</v>
      </c>
      <c r="E21" s="80">
        <v>1</v>
      </c>
      <c r="F21" s="80">
        <v>1</v>
      </c>
      <c r="G21" s="80">
        <v>0</v>
      </c>
      <c r="H21" s="80">
        <v>2</v>
      </c>
      <c r="I21" s="80">
        <v>3</v>
      </c>
      <c r="J21" s="80">
        <v>0</v>
      </c>
      <c r="K21" s="80">
        <v>0</v>
      </c>
      <c r="L21" s="80">
        <v>0</v>
      </c>
      <c r="M21" s="80" t="s">
        <v>107</v>
      </c>
      <c r="N21" s="80">
        <v>0</v>
      </c>
      <c r="O21" s="80">
        <v>1</v>
      </c>
      <c r="P21" s="80">
        <v>1</v>
      </c>
      <c r="Q21" s="80">
        <v>1</v>
      </c>
      <c r="R21" s="80">
        <v>1</v>
      </c>
      <c r="S21" s="80">
        <v>1</v>
      </c>
      <c r="T21" s="80">
        <v>1</v>
      </c>
      <c r="U21" s="80">
        <v>1</v>
      </c>
      <c r="V21" s="80">
        <v>1</v>
      </c>
      <c r="W21" s="80">
        <v>0</v>
      </c>
      <c r="X21" s="80">
        <v>1</v>
      </c>
      <c r="Y21" s="80">
        <v>1</v>
      </c>
      <c r="Z21" s="80" t="s">
        <v>107</v>
      </c>
      <c r="AA21" s="1"/>
      <c r="AB21" s="1"/>
      <c r="AC21" s="1"/>
      <c r="AD21" s="81">
        <v>17</v>
      </c>
      <c r="AE21" s="81">
        <v>3</v>
      </c>
      <c r="AF21" s="6">
        <f t="shared" si="0"/>
        <v>53.125</v>
      </c>
    </row>
    <row r="22" spans="1:32" ht="15.75" thickBot="1">
      <c r="A22" s="1">
        <v>17</v>
      </c>
      <c r="B22" s="79" t="s">
        <v>74</v>
      </c>
      <c r="C22" s="2">
        <v>1</v>
      </c>
      <c r="D22" s="2" t="s">
        <v>28</v>
      </c>
      <c r="E22" s="80">
        <v>2</v>
      </c>
      <c r="F22" s="80">
        <v>1</v>
      </c>
      <c r="G22" s="80">
        <v>1</v>
      </c>
      <c r="H22" s="80">
        <v>2</v>
      </c>
      <c r="I22" s="80">
        <v>3</v>
      </c>
      <c r="J22" s="80">
        <v>1</v>
      </c>
      <c r="K22" s="80">
        <v>1</v>
      </c>
      <c r="L22" s="80">
        <v>1</v>
      </c>
      <c r="M22" s="80">
        <v>0</v>
      </c>
      <c r="N22" s="80" t="s">
        <v>107</v>
      </c>
      <c r="O22" s="80">
        <v>1</v>
      </c>
      <c r="P22" s="80">
        <v>2</v>
      </c>
      <c r="Q22" s="80">
        <v>1</v>
      </c>
      <c r="R22" s="80">
        <v>1</v>
      </c>
      <c r="S22" s="80">
        <v>1</v>
      </c>
      <c r="T22" s="80">
        <v>1</v>
      </c>
      <c r="U22" s="80">
        <v>1</v>
      </c>
      <c r="V22" s="80">
        <v>0</v>
      </c>
      <c r="W22" s="80">
        <v>2</v>
      </c>
      <c r="X22" s="80">
        <v>1</v>
      </c>
      <c r="Y22" s="80" t="s">
        <v>107</v>
      </c>
      <c r="Z22" s="80" t="s">
        <v>107</v>
      </c>
      <c r="AA22" s="1"/>
      <c r="AB22" s="1"/>
      <c r="AC22" s="1"/>
      <c r="AD22" s="81">
        <v>23</v>
      </c>
      <c r="AE22" s="81">
        <v>4</v>
      </c>
      <c r="AF22" s="6">
        <f t="shared" si="0"/>
        <v>71.875</v>
      </c>
    </row>
    <row r="23" spans="1:32" ht="15.75" thickBot="1">
      <c r="A23" s="1">
        <v>18</v>
      </c>
      <c r="B23" s="79" t="s">
        <v>75</v>
      </c>
      <c r="C23" s="2">
        <v>2</v>
      </c>
      <c r="D23" s="2" t="s">
        <v>28</v>
      </c>
      <c r="E23" s="80">
        <v>2</v>
      </c>
      <c r="F23" s="80">
        <v>2</v>
      </c>
      <c r="G23" s="80">
        <v>1</v>
      </c>
      <c r="H23" s="80">
        <v>2</v>
      </c>
      <c r="I23" s="80">
        <v>2</v>
      </c>
      <c r="J23" s="80">
        <v>2</v>
      </c>
      <c r="K23" s="80">
        <v>1</v>
      </c>
      <c r="L23" s="80">
        <v>1</v>
      </c>
      <c r="M23" s="80">
        <v>1</v>
      </c>
      <c r="N23" s="80">
        <v>1</v>
      </c>
      <c r="O23" s="80">
        <v>1</v>
      </c>
      <c r="P23" s="80">
        <v>2</v>
      </c>
      <c r="Q23" s="80">
        <v>1</v>
      </c>
      <c r="R23" s="80">
        <v>1</v>
      </c>
      <c r="S23" s="80">
        <v>1</v>
      </c>
      <c r="T23" s="80">
        <v>1</v>
      </c>
      <c r="U23" s="80">
        <v>1</v>
      </c>
      <c r="V23" s="80">
        <v>0</v>
      </c>
      <c r="W23" s="80">
        <v>2</v>
      </c>
      <c r="X23" s="80">
        <v>1</v>
      </c>
      <c r="Y23" s="80">
        <v>1</v>
      </c>
      <c r="Z23" s="80">
        <v>0</v>
      </c>
      <c r="AA23" s="1"/>
      <c r="AB23" s="1"/>
      <c r="AC23" s="1"/>
      <c r="AD23" s="81">
        <v>27</v>
      </c>
      <c r="AE23" s="81">
        <v>5</v>
      </c>
      <c r="AF23" s="6">
        <f t="shared" si="0"/>
        <v>84.375</v>
      </c>
    </row>
    <row r="24" spans="1:32" ht="15.75" thickBot="1">
      <c r="A24" s="1">
        <v>19</v>
      </c>
      <c r="B24" s="79" t="s">
        <v>76</v>
      </c>
      <c r="C24" s="2">
        <v>2</v>
      </c>
      <c r="D24" s="2" t="s">
        <v>28</v>
      </c>
      <c r="E24" s="80">
        <v>2</v>
      </c>
      <c r="F24" s="80">
        <v>2</v>
      </c>
      <c r="G24" s="80">
        <v>0</v>
      </c>
      <c r="H24" s="80">
        <v>2</v>
      </c>
      <c r="I24" s="80">
        <v>3</v>
      </c>
      <c r="J24" s="80">
        <v>2</v>
      </c>
      <c r="K24" s="80">
        <v>1</v>
      </c>
      <c r="L24" s="80">
        <v>1</v>
      </c>
      <c r="M24" s="80">
        <v>1</v>
      </c>
      <c r="N24" s="80" t="s">
        <v>107</v>
      </c>
      <c r="O24" s="80">
        <v>0</v>
      </c>
      <c r="P24" s="80">
        <v>2</v>
      </c>
      <c r="Q24" s="80">
        <v>1</v>
      </c>
      <c r="R24" s="80">
        <v>1</v>
      </c>
      <c r="S24" s="80">
        <v>1</v>
      </c>
      <c r="T24" s="80">
        <v>1</v>
      </c>
      <c r="U24" s="80">
        <v>1</v>
      </c>
      <c r="V24" s="80">
        <v>0</v>
      </c>
      <c r="W24" s="80">
        <v>2</v>
      </c>
      <c r="X24" s="80">
        <v>1</v>
      </c>
      <c r="Y24" s="80">
        <v>1</v>
      </c>
      <c r="Z24" s="80">
        <v>0</v>
      </c>
      <c r="AA24" s="1"/>
      <c r="AB24" s="1"/>
      <c r="AC24" s="1"/>
      <c r="AD24" s="81">
        <v>25</v>
      </c>
      <c r="AE24" s="81">
        <v>4</v>
      </c>
      <c r="AF24" s="6">
        <f t="shared" si="0"/>
        <v>78.125</v>
      </c>
    </row>
    <row r="25" spans="1:32" ht="15.75" thickBot="1">
      <c r="A25" s="1">
        <v>20</v>
      </c>
      <c r="B25" s="79" t="s">
        <v>77</v>
      </c>
      <c r="C25" s="2">
        <v>1</v>
      </c>
      <c r="D25" s="2" t="s">
        <v>28</v>
      </c>
      <c r="E25" s="80">
        <v>2</v>
      </c>
      <c r="F25" s="80">
        <v>2</v>
      </c>
      <c r="G25" s="80">
        <v>1</v>
      </c>
      <c r="H25" s="80">
        <v>2</v>
      </c>
      <c r="I25" s="80">
        <v>0</v>
      </c>
      <c r="J25" s="80">
        <v>1</v>
      </c>
      <c r="K25" s="80">
        <v>1</v>
      </c>
      <c r="L25" s="80">
        <v>1</v>
      </c>
      <c r="M25" s="80">
        <v>0</v>
      </c>
      <c r="N25" s="80">
        <v>0</v>
      </c>
      <c r="O25" s="80">
        <v>0</v>
      </c>
      <c r="P25" s="80">
        <v>1</v>
      </c>
      <c r="Q25" s="80">
        <v>0</v>
      </c>
      <c r="R25" s="80">
        <v>0</v>
      </c>
      <c r="S25" s="80">
        <v>0</v>
      </c>
      <c r="T25" s="80">
        <v>1</v>
      </c>
      <c r="U25" s="80">
        <v>1</v>
      </c>
      <c r="V25" s="80" t="s">
        <v>107</v>
      </c>
      <c r="W25" s="80">
        <v>2</v>
      </c>
      <c r="X25" s="80">
        <v>0</v>
      </c>
      <c r="Y25" s="80">
        <v>0</v>
      </c>
      <c r="Z25" s="80">
        <v>0</v>
      </c>
      <c r="AA25" s="1"/>
      <c r="AB25" s="1"/>
      <c r="AC25" s="1"/>
      <c r="AD25" s="81">
        <v>15</v>
      </c>
      <c r="AE25" s="81">
        <v>3</v>
      </c>
      <c r="AF25" s="6">
        <f t="shared" ref="AF25:AF54" si="1">AD25/$AF$1*100</f>
        <v>46.875</v>
      </c>
    </row>
    <row r="26" spans="1:32" ht="15.75" thickBot="1">
      <c r="A26" s="1">
        <v>21</v>
      </c>
      <c r="B26" s="79" t="s">
        <v>78</v>
      </c>
      <c r="C26" s="2">
        <v>2</v>
      </c>
      <c r="D26" s="2" t="s">
        <v>28</v>
      </c>
      <c r="E26" s="80">
        <v>2</v>
      </c>
      <c r="F26" s="80">
        <v>1</v>
      </c>
      <c r="G26" s="80">
        <v>1</v>
      </c>
      <c r="H26" s="80">
        <v>2</v>
      </c>
      <c r="I26" s="80" t="s">
        <v>107</v>
      </c>
      <c r="J26" s="80">
        <v>2</v>
      </c>
      <c r="K26" s="80">
        <v>1</v>
      </c>
      <c r="L26" s="80">
        <v>0</v>
      </c>
      <c r="M26" s="80" t="s">
        <v>107</v>
      </c>
      <c r="N26" s="80" t="s">
        <v>107</v>
      </c>
      <c r="O26" s="80">
        <v>1</v>
      </c>
      <c r="P26" s="80">
        <v>2</v>
      </c>
      <c r="Q26" s="80">
        <v>1</v>
      </c>
      <c r="R26" s="80">
        <v>1</v>
      </c>
      <c r="S26" s="80">
        <v>0</v>
      </c>
      <c r="T26" s="80">
        <v>1</v>
      </c>
      <c r="U26" s="80">
        <v>1</v>
      </c>
      <c r="V26" s="80">
        <v>0</v>
      </c>
      <c r="W26" s="80">
        <v>2</v>
      </c>
      <c r="X26" s="80">
        <v>1</v>
      </c>
      <c r="Y26" s="80">
        <v>0</v>
      </c>
      <c r="Z26" s="80" t="s">
        <v>107</v>
      </c>
      <c r="AA26" s="1"/>
      <c r="AB26" s="1"/>
      <c r="AC26" s="1"/>
      <c r="AD26" s="81">
        <v>19</v>
      </c>
      <c r="AE26" s="81">
        <v>4</v>
      </c>
      <c r="AF26" s="6">
        <f t="shared" si="1"/>
        <v>59.375</v>
      </c>
    </row>
    <row r="27" spans="1:32" ht="15.75" thickBot="1">
      <c r="A27" s="1">
        <v>22</v>
      </c>
      <c r="B27" s="79" t="s">
        <v>79</v>
      </c>
      <c r="C27" s="2">
        <v>1</v>
      </c>
      <c r="D27" s="2" t="s">
        <v>28</v>
      </c>
      <c r="E27" s="80">
        <v>2</v>
      </c>
      <c r="F27" s="80">
        <v>2</v>
      </c>
      <c r="G27" s="80">
        <v>1</v>
      </c>
      <c r="H27" s="80">
        <v>0</v>
      </c>
      <c r="I27" s="80">
        <v>0</v>
      </c>
      <c r="J27" s="80">
        <v>1</v>
      </c>
      <c r="K27" s="80">
        <v>0</v>
      </c>
      <c r="L27" s="80">
        <v>1</v>
      </c>
      <c r="M27" s="80" t="s">
        <v>107</v>
      </c>
      <c r="N27" s="80" t="s">
        <v>107</v>
      </c>
      <c r="O27" s="80">
        <v>1</v>
      </c>
      <c r="P27" s="80">
        <v>1</v>
      </c>
      <c r="Q27" s="80">
        <v>1</v>
      </c>
      <c r="R27" s="80">
        <v>1</v>
      </c>
      <c r="S27" s="80">
        <v>0</v>
      </c>
      <c r="T27" s="80">
        <v>1</v>
      </c>
      <c r="U27" s="80">
        <v>1</v>
      </c>
      <c r="V27" s="80">
        <v>0</v>
      </c>
      <c r="W27" s="80">
        <v>2</v>
      </c>
      <c r="X27" s="80">
        <v>1</v>
      </c>
      <c r="Y27" s="80">
        <v>1</v>
      </c>
      <c r="Z27" s="80">
        <v>0</v>
      </c>
      <c r="AA27" s="1"/>
      <c r="AB27" s="1"/>
      <c r="AC27" s="1"/>
      <c r="AD27" s="81">
        <v>17</v>
      </c>
      <c r="AE27" s="81">
        <v>3</v>
      </c>
      <c r="AF27" s="6">
        <f t="shared" si="1"/>
        <v>53.125</v>
      </c>
    </row>
    <row r="28" spans="1:32" ht="15.75" thickBot="1">
      <c r="A28" s="1">
        <v>23</v>
      </c>
      <c r="B28" s="79" t="s">
        <v>80</v>
      </c>
      <c r="C28" s="2">
        <v>2</v>
      </c>
      <c r="D28" s="2" t="s">
        <v>28</v>
      </c>
      <c r="E28" s="80">
        <v>2</v>
      </c>
      <c r="F28" s="80">
        <v>2</v>
      </c>
      <c r="G28" s="80">
        <v>1</v>
      </c>
      <c r="H28" s="80">
        <v>2</v>
      </c>
      <c r="I28" s="80">
        <v>3</v>
      </c>
      <c r="J28" s="80">
        <v>1</v>
      </c>
      <c r="K28" s="80">
        <v>1</v>
      </c>
      <c r="L28" s="80">
        <v>1</v>
      </c>
      <c r="M28" s="80">
        <v>0</v>
      </c>
      <c r="N28" s="80">
        <v>0</v>
      </c>
      <c r="O28" s="80">
        <v>1</v>
      </c>
      <c r="P28" s="80">
        <v>2</v>
      </c>
      <c r="Q28" s="80">
        <v>1</v>
      </c>
      <c r="R28" s="80">
        <v>1</v>
      </c>
      <c r="S28" s="80">
        <v>0</v>
      </c>
      <c r="T28" s="80">
        <v>1</v>
      </c>
      <c r="U28" s="80">
        <v>1</v>
      </c>
      <c r="V28" s="80">
        <v>0</v>
      </c>
      <c r="W28" s="80">
        <v>2</v>
      </c>
      <c r="X28" s="80">
        <v>1</v>
      </c>
      <c r="Y28" s="80">
        <v>1</v>
      </c>
      <c r="Z28" s="80">
        <v>0</v>
      </c>
      <c r="AA28" s="1"/>
      <c r="AB28" s="1"/>
      <c r="AC28" s="1"/>
      <c r="AD28" s="81">
        <v>24</v>
      </c>
      <c r="AE28" s="81">
        <v>4</v>
      </c>
      <c r="AF28" s="6">
        <f t="shared" si="1"/>
        <v>75</v>
      </c>
    </row>
    <row r="29" spans="1:32" ht="15.75" thickBot="1">
      <c r="A29" s="1">
        <v>24</v>
      </c>
      <c r="B29" s="79" t="s">
        <v>81</v>
      </c>
      <c r="C29" s="2">
        <v>1</v>
      </c>
      <c r="D29" s="2" t="s">
        <v>28</v>
      </c>
      <c r="E29" s="80">
        <v>2</v>
      </c>
      <c r="F29" s="80">
        <v>2</v>
      </c>
      <c r="G29" s="80">
        <v>1</v>
      </c>
      <c r="H29" s="80">
        <v>1</v>
      </c>
      <c r="I29" s="80">
        <v>1</v>
      </c>
      <c r="J29" s="80">
        <v>0</v>
      </c>
      <c r="K29" s="80">
        <v>1</v>
      </c>
      <c r="L29" s="80">
        <v>1</v>
      </c>
      <c r="M29" s="80" t="s">
        <v>107</v>
      </c>
      <c r="N29" s="80">
        <v>0</v>
      </c>
      <c r="O29" s="80">
        <v>1</v>
      </c>
      <c r="P29" s="80">
        <v>1</v>
      </c>
      <c r="Q29" s="80">
        <v>1</v>
      </c>
      <c r="R29" s="80">
        <v>1</v>
      </c>
      <c r="S29" s="80">
        <v>0</v>
      </c>
      <c r="T29" s="80">
        <v>1</v>
      </c>
      <c r="U29" s="80">
        <v>1</v>
      </c>
      <c r="V29" s="80">
        <v>1</v>
      </c>
      <c r="W29" s="80">
        <v>2</v>
      </c>
      <c r="X29" s="80">
        <v>1</v>
      </c>
      <c r="Y29" s="80">
        <v>1</v>
      </c>
      <c r="Z29" s="80">
        <v>0</v>
      </c>
      <c r="AA29" s="1"/>
      <c r="AB29" s="1"/>
      <c r="AC29" s="1"/>
      <c r="AD29" s="81">
        <v>20</v>
      </c>
      <c r="AE29" s="81">
        <v>4</v>
      </c>
      <c r="AF29" s="6">
        <f t="shared" si="1"/>
        <v>62.5</v>
      </c>
    </row>
    <row r="30" spans="1:32" ht="15.75" thickBot="1">
      <c r="A30" s="1">
        <v>25</v>
      </c>
      <c r="B30" s="79" t="s">
        <v>82</v>
      </c>
      <c r="C30" s="2">
        <v>1</v>
      </c>
      <c r="D30" s="2" t="s">
        <v>28</v>
      </c>
      <c r="E30" s="80">
        <v>2</v>
      </c>
      <c r="F30" s="80">
        <v>2</v>
      </c>
      <c r="G30" s="80">
        <v>1</v>
      </c>
      <c r="H30" s="80">
        <v>2</v>
      </c>
      <c r="I30" s="80">
        <v>3</v>
      </c>
      <c r="J30" s="80">
        <v>1</v>
      </c>
      <c r="K30" s="80">
        <v>1</v>
      </c>
      <c r="L30" s="80" t="s">
        <v>107</v>
      </c>
      <c r="M30" s="80" t="s">
        <v>107</v>
      </c>
      <c r="N30" s="80" t="s">
        <v>107</v>
      </c>
      <c r="O30" s="80">
        <v>1</v>
      </c>
      <c r="P30" s="80">
        <v>2</v>
      </c>
      <c r="Q30" s="80" t="s">
        <v>107</v>
      </c>
      <c r="R30" s="80" t="s">
        <v>107</v>
      </c>
      <c r="S30" s="80" t="s">
        <v>107</v>
      </c>
      <c r="T30" s="80">
        <v>1</v>
      </c>
      <c r="U30" s="80">
        <v>1</v>
      </c>
      <c r="V30" s="80">
        <v>1</v>
      </c>
      <c r="W30" s="80">
        <v>2</v>
      </c>
      <c r="X30" s="80">
        <v>0</v>
      </c>
      <c r="Y30" s="80">
        <v>1</v>
      </c>
      <c r="Z30" s="80">
        <v>0</v>
      </c>
      <c r="AA30" s="1"/>
      <c r="AB30" s="1"/>
      <c r="AC30" s="1"/>
      <c r="AD30" s="81">
        <v>21</v>
      </c>
      <c r="AE30" s="81">
        <v>4</v>
      </c>
      <c r="AF30" s="6">
        <f t="shared" si="1"/>
        <v>65.625</v>
      </c>
    </row>
    <row r="31" spans="1:32" ht="15.75" thickBot="1">
      <c r="A31" s="1">
        <v>26</v>
      </c>
      <c r="B31" s="120" t="s">
        <v>83</v>
      </c>
      <c r="C31" s="82">
        <v>2</v>
      </c>
      <c r="D31" s="2" t="s">
        <v>29</v>
      </c>
      <c r="E31" s="80">
        <v>2</v>
      </c>
      <c r="F31" s="80">
        <v>2</v>
      </c>
      <c r="G31" s="80">
        <v>0</v>
      </c>
      <c r="H31" s="80">
        <v>2</v>
      </c>
      <c r="I31" s="80">
        <v>1</v>
      </c>
      <c r="J31" s="80">
        <v>2</v>
      </c>
      <c r="K31" s="80">
        <v>1</v>
      </c>
      <c r="L31" s="80">
        <v>1</v>
      </c>
      <c r="M31" s="80">
        <v>1</v>
      </c>
      <c r="N31" s="80">
        <v>0</v>
      </c>
      <c r="O31" s="80">
        <v>1</v>
      </c>
      <c r="P31" s="80">
        <v>1</v>
      </c>
      <c r="Q31" s="80">
        <v>1</v>
      </c>
      <c r="R31" s="80">
        <v>1</v>
      </c>
      <c r="S31" s="80">
        <v>1</v>
      </c>
      <c r="T31" s="80">
        <v>1</v>
      </c>
      <c r="U31" s="80">
        <v>1</v>
      </c>
      <c r="V31" s="80">
        <v>1</v>
      </c>
      <c r="W31" s="80">
        <v>2</v>
      </c>
      <c r="X31" s="80">
        <v>1</v>
      </c>
      <c r="Y31" s="80">
        <v>1</v>
      </c>
      <c r="Z31" s="80">
        <v>2</v>
      </c>
      <c r="AA31" s="1"/>
      <c r="AB31" s="1"/>
      <c r="AC31" s="1"/>
      <c r="AD31" s="81">
        <v>26</v>
      </c>
      <c r="AE31" s="81">
        <v>4</v>
      </c>
      <c r="AF31" s="6">
        <f t="shared" si="1"/>
        <v>81.25</v>
      </c>
    </row>
    <row r="32" spans="1:32" ht="15.75" thickBot="1">
      <c r="A32" s="1">
        <v>27</v>
      </c>
      <c r="B32" s="121" t="s">
        <v>84</v>
      </c>
      <c r="C32" s="82">
        <v>2</v>
      </c>
      <c r="D32" s="2" t="s">
        <v>29</v>
      </c>
      <c r="E32" s="80">
        <v>2</v>
      </c>
      <c r="F32" s="80">
        <v>2</v>
      </c>
      <c r="G32" s="80">
        <v>0</v>
      </c>
      <c r="H32" s="80">
        <v>1</v>
      </c>
      <c r="I32" s="80">
        <v>1</v>
      </c>
      <c r="J32" s="80">
        <v>2</v>
      </c>
      <c r="K32" s="80">
        <v>1</v>
      </c>
      <c r="L32" s="80">
        <v>1</v>
      </c>
      <c r="M32" s="80" t="s">
        <v>107</v>
      </c>
      <c r="N32" s="80" t="s">
        <v>107</v>
      </c>
      <c r="O32" s="80">
        <v>0</v>
      </c>
      <c r="P32" s="80">
        <v>1</v>
      </c>
      <c r="Q32" s="80">
        <v>1</v>
      </c>
      <c r="R32" s="80" t="s">
        <v>107</v>
      </c>
      <c r="S32" s="80" t="s">
        <v>107</v>
      </c>
      <c r="T32" s="80">
        <v>1</v>
      </c>
      <c r="U32" s="80">
        <v>1</v>
      </c>
      <c r="V32" s="80">
        <v>0</v>
      </c>
      <c r="W32" s="80">
        <v>2</v>
      </c>
      <c r="X32" s="80">
        <v>0</v>
      </c>
      <c r="Y32" s="80">
        <v>1</v>
      </c>
      <c r="Z32" s="80" t="s">
        <v>107</v>
      </c>
      <c r="AA32" s="1"/>
      <c r="AB32" s="1"/>
      <c r="AC32" s="1"/>
      <c r="AD32" s="81">
        <v>17</v>
      </c>
      <c r="AE32" s="81">
        <v>3</v>
      </c>
      <c r="AF32" s="6">
        <f t="shared" si="1"/>
        <v>53.125</v>
      </c>
    </row>
    <row r="33" spans="1:32" ht="15.75" thickBot="1">
      <c r="A33" s="1">
        <v>28</v>
      </c>
      <c r="B33" s="121" t="s">
        <v>85</v>
      </c>
      <c r="C33" s="82">
        <v>2</v>
      </c>
      <c r="D33" s="2" t="s">
        <v>29</v>
      </c>
      <c r="E33" s="80">
        <v>2</v>
      </c>
      <c r="F33" s="80">
        <v>2</v>
      </c>
      <c r="G33" s="80">
        <v>0</v>
      </c>
      <c r="H33" s="80">
        <v>1</v>
      </c>
      <c r="I33" s="80">
        <v>0</v>
      </c>
      <c r="J33" s="80">
        <v>1</v>
      </c>
      <c r="K33" s="80">
        <v>1</v>
      </c>
      <c r="L33" s="80">
        <v>0</v>
      </c>
      <c r="M33" s="80">
        <v>0</v>
      </c>
      <c r="N33" s="80">
        <v>0</v>
      </c>
      <c r="O33" s="80">
        <v>1</v>
      </c>
      <c r="P33" s="80">
        <v>2</v>
      </c>
      <c r="Q33" s="80">
        <v>1</v>
      </c>
      <c r="R33" s="80">
        <v>1</v>
      </c>
      <c r="S33" s="80">
        <v>0</v>
      </c>
      <c r="T33" s="80">
        <v>1</v>
      </c>
      <c r="U33" s="80">
        <v>0</v>
      </c>
      <c r="V33" s="80">
        <v>0</v>
      </c>
      <c r="W33" s="80">
        <v>1</v>
      </c>
      <c r="X33" s="80">
        <v>0</v>
      </c>
      <c r="Y33" s="80">
        <v>1</v>
      </c>
      <c r="Z33" s="80">
        <v>1</v>
      </c>
      <c r="AA33" s="1"/>
      <c r="AB33" s="1"/>
      <c r="AC33" s="1"/>
      <c r="AD33" s="81">
        <v>16</v>
      </c>
      <c r="AE33" s="81">
        <v>3</v>
      </c>
      <c r="AF33" s="6">
        <f t="shared" si="1"/>
        <v>50</v>
      </c>
    </row>
    <row r="34" spans="1:32" ht="15.75" thickBot="1">
      <c r="A34" s="1">
        <v>29</v>
      </c>
      <c r="B34" s="121" t="s">
        <v>86</v>
      </c>
      <c r="C34" s="82">
        <v>1</v>
      </c>
      <c r="D34" s="2" t="s">
        <v>29</v>
      </c>
      <c r="E34" s="80">
        <v>2</v>
      </c>
      <c r="F34" s="80">
        <v>2</v>
      </c>
      <c r="G34" s="80">
        <v>1</v>
      </c>
      <c r="H34" s="80">
        <v>2</v>
      </c>
      <c r="I34" s="80">
        <v>0</v>
      </c>
      <c r="J34" s="80">
        <v>2</v>
      </c>
      <c r="K34" s="80">
        <v>1</v>
      </c>
      <c r="L34" s="80">
        <v>1</v>
      </c>
      <c r="M34" s="80">
        <v>1</v>
      </c>
      <c r="N34" s="80">
        <v>1</v>
      </c>
      <c r="O34" s="80">
        <v>1</v>
      </c>
      <c r="P34" s="80">
        <v>2</v>
      </c>
      <c r="Q34" s="80">
        <v>1</v>
      </c>
      <c r="R34" s="80">
        <v>1</v>
      </c>
      <c r="S34" s="80">
        <v>1</v>
      </c>
      <c r="T34" s="80">
        <v>1</v>
      </c>
      <c r="U34" s="80">
        <v>1</v>
      </c>
      <c r="V34" s="80">
        <v>1</v>
      </c>
      <c r="W34" s="80">
        <v>2</v>
      </c>
      <c r="X34" s="80">
        <v>1</v>
      </c>
      <c r="Y34" s="80">
        <v>1</v>
      </c>
      <c r="Z34" s="80">
        <v>2</v>
      </c>
      <c r="AA34" s="1"/>
      <c r="AB34" s="1"/>
      <c r="AC34" s="1"/>
      <c r="AD34" s="81">
        <v>28</v>
      </c>
      <c r="AE34" s="81">
        <v>5</v>
      </c>
      <c r="AF34" s="6">
        <f t="shared" si="1"/>
        <v>87.5</v>
      </c>
    </row>
    <row r="35" spans="1:32" ht="15.75" thickBot="1">
      <c r="A35" s="1">
        <v>30</v>
      </c>
      <c r="B35" s="121" t="s">
        <v>87</v>
      </c>
      <c r="C35" s="82">
        <v>2</v>
      </c>
      <c r="D35" s="2" t="s">
        <v>29</v>
      </c>
      <c r="E35" s="80">
        <v>2</v>
      </c>
      <c r="F35" s="80">
        <v>2</v>
      </c>
      <c r="G35" s="80">
        <v>0</v>
      </c>
      <c r="H35" s="80">
        <v>2</v>
      </c>
      <c r="I35" s="80">
        <v>0</v>
      </c>
      <c r="J35" s="80">
        <v>2</v>
      </c>
      <c r="K35" s="80">
        <v>1</v>
      </c>
      <c r="L35" s="80">
        <v>0</v>
      </c>
      <c r="M35" s="80">
        <v>0</v>
      </c>
      <c r="N35" s="80">
        <v>0</v>
      </c>
      <c r="O35" s="80">
        <v>1</v>
      </c>
      <c r="P35" s="80">
        <v>2</v>
      </c>
      <c r="Q35" s="80">
        <v>1</v>
      </c>
      <c r="R35" s="80">
        <v>1</v>
      </c>
      <c r="S35" s="80" t="s">
        <v>107</v>
      </c>
      <c r="T35" s="80">
        <v>1</v>
      </c>
      <c r="U35" s="80">
        <v>1</v>
      </c>
      <c r="V35" s="80">
        <v>0</v>
      </c>
      <c r="W35" s="80">
        <v>1</v>
      </c>
      <c r="X35" s="80">
        <v>1</v>
      </c>
      <c r="Y35" s="80">
        <v>1</v>
      </c>
      <c r="Z35" s="80">
        <v>2</v>
      </c>
      <c r="AA35" s="1"/>
      <c r="AB35" s="1"/>
      <c r="AC35" s="1"/>
      <c r="AD35" s="81">
        <v>21</v>
      </c>
      <c r="AE35" s="81">
        <v>4</v>
      </c>
      <c r="AF35" s="6">
        <f t="shared" si="1"/>
        <v>65.625</v>
      </c>
    </row>
    <row r="36" spans="1:32" ht="15.75" thickBot="1">
      <c r="A36" s="1">
        <v>31</v>
      </c>
      <c r="B36" s="121" t="s">
        <v>88</v>
      </c>
      <c r="C36" s="82">
        <v>2</v>
      </c>
      <c r="D36" s="2" t="s">
        <v>29</v>
      </c>
      <c r="E36" s="80">
        <v>2</v>
      </c>
      <c r="F36" s="80">
        <v>2</v>
      </c>
      <c r="G36" s="80">
        <v>0</v>
      </c>
      <c r="H36" s="80">
        <v>2</v>
      </c>
      <c r="I36" s="80">
        <v>1</v>
      </c>
      <c r="J36" s="80">
        <v>2</v>
      </c>
      <c r="K36" s="80">
        <v>1</v>
      </c>
      <c r="L36" s="80">
        <v>0</v>
      </c>
      <c r="M36" s="80">
        <v>0</v>
      </c>
      <c r="N36" s="80">
        <v>0</v>
      </c>
      <c r="O36" s="80">
        <v>1</v>
      </c>
      <c r="P36" s="80">
        <v>1</v>
      </c>
      <c r="Q36" s="80">
        <v>1</v>
      </c>
      <c r="R36" s="80">
        <v>0</v>
      </c>
      <c r="S36" s="80" t="s">
        <v>107</v>
      </c>
      <c r="T36" s="80">
        <v>1</v>
      </c>
      <c r="U36" s="80">
        <v>1</v>
      </c>
      <c r="V36" s="80">
        <v>0</v>
      </c>
      <c r="W36" s="80">
        <v>2</v>
      </c>
      <c r="X36" s="80">
        <v>0</v>
      </c>
      <c r="Y36" s="80">
        <v>0</v>
      </c>
      <c r="Z36" s="80">
        <v>0</v>
      </c>
      <c r="AA36" s="1"/>
      <c r="AB36" s="1"/>
      <c r="AC36" s="1"/>
      <c r="AD36" s="81">
        <v>17</v>
      </c>
      <c r="AE36" s="81">
        <v>3</v>
      </c>
      <c r="AF36" s="6">
        <f t="shared" si="1"/>
        <v>53.125</v>
      </c>
    </row>
    <row r="37" spans="1:32" ht="15.75" thickBot="1">
      <c r="A37" s="1">
        <v>32</v>
      </c>
      <c r="B37" s="121" t="s">
        <v>89</v>
      </c>
      <c r="C37" s="82">
        <v>1</v>
      </c>
      <c r="D37" s="2" t="s">
        <v>29</v>
      </c>
      <c r="E37" s="80">
        <v>2</v>
      </c>
      <c r="F37" s="80">
        <v>2</v>
      </c>
      <c r="G37" s="80">
        <v>1</v>
      </c>
      <c r="H37" s="80">
        <v>2</v>
      </c>
      <c r="I37" s="80">
        <v>3</v>
      </c>
      <c r="J37" s="80">
        <v>1</v>
      </c>
      <c r="K37" s="80">
        <v>1</v>
      </c>
      <c r="L37" s="80">
        <v>0</v>
      </c>
      <c r="M37" s="80">
        <v>0</v>
      </c>
      <c r="N37" s="80">
        <v>1</v>
      </c>
      <c r="O37" s="80">
        <v>1</v>
      </c>
      <c r="P37" s="80">
        <v>2</v>
      </c>
      <c r="Q37" s="80">
        <v>1</v>
      </c>
      <c r="R37" s="80">
        <v>1</v>
      </c>
      <c r="S37" s="80" t="s">
        <v>107</v>
      </c>
      <c r="T37" s="80">
        <v>1</v>
      </c>
      <c r="U37" s="80">
        <v>1</v>
      </c>
      <c r="V37" s="80" t="s">
        <v>107</v>
      </c>
      <c r="W37" s="80">
        <v>2</v>
      </c>
      <c r="X37" s="80">
        <v>1</v>
      </c>
      <c r="Y37" s="80">
        <v>1</v>
      </c>
      <c r="Z37" s="80">
        <v>1</v>
      </c>
      <c r="AA37" s="1"/>
      <c r="AB37" s="1"/>
      <c r="AC37" s="1"/>
      <c r="AD37" s="81">
        <v>25</v>
      </c>
      <c r="AE37" s="81">
        <v>4</v>
      </c>
      <c r="AF37" s="6">
        <f t="shared" si="1"/>
        <v>78.125</v>
      </c>
    </row>
    <row r="38" spans="1:32" ht="15.75" thickBot="1">
      <c r="A38" s="1">
        <v>33</v>
      </c>
      <c r="B38" s="121" t="s">
        <v>90</v>
      </c>
      <c r="C38" s="82">
        <v>1</v>
      </c>
      <c r="D38" s="2" t="s">
        <v>29</v>
      </c>
      <c r="E38" s="80">
        <v>2</v>
      </c>
      <c r="F38" s="80">
        <v>2</v>
      </c>
      <c r="G38" s="80">
        <v>1</v>
      </c>
      <c r="H38" s="80">
        <v>2</v>
      </c>
      <c r="I38" s="80">
        <v>3</v>
      </c>
      <c r="J38" s="80">
        <v>1</v>
      </c>
      <c r="K38" s="80">
        <v>1</v>
      </c>
      <c r="L38" s="80">
        <v>0</v>
      </c>
      <c r="M38" s="80" t="s">
        <v>107</v>
      </c>
      <c r="N38" s="80" t="s">
        <v>107</v>
      </c>
      <c r="O38" s="80">
        <v>1</v>
      </c>
      <c r="P38" s="80">
        <v>2</v>
      </c>
      <c r="Q38" s="80">
        <v>1</v>
      </c>
      <c r="R38" s="80">
        <v>1</v>
      </c>
      <c r="S38" s="80" t="s">
        <v>107</v>
      </c>
      <c r="T38" s="80">
        <v>1</v>
      </c>
      <c r="U38" s="80">
        <v>1</v>
      </c>
      <c r="V38" s="80" t="s">
        <v>107</v>
      </c>
      <c r="W38" s="80">
        <v>2</v>
      </c>
      <c r="X38" s="80">
        <v>1</v>
      </c>
      <c r="Y38" s="80">
        <v>1</v>
      </c>
      <c r="Z38" s="80">
        <v>1</v>
      </c>
      <c r="AA38" s="1"/>
      <c r="AB38" s="1"/>
      <c r="AC38" s="1"/>
      <c r="AD38" s="81">
        <v>24</v>
      </c>
      <c r="AE38" s="81">
        <v>4</v>
      </c>
      <c r="AF38" s="6">
        <f t="shared" si="1"/>
        <v>75</v>
      </c>
    </row>
    <row r="39" spans="1:32" ht="15.75" thickBot="1">
      <c r="A39" s="1">
        <v>34</v>
      </c>
      <c r="B39" s="121" t="s">
        <v>91</v>
      </c>
      <c r="C39" s="82">
        <v>2</v>
      </c>
      <c r="D39" s="2" t="s">
        <v>29</v>
      </c>
      <c r="E39" s="80">
        <v>2</v>
      </c>
      <c r="F39" s="80">
        <v>2</v>
      </c>
      <c r="G39" s="80">
        <v>0</v>
      </c>
      <c r="H39" s="80">
        <v>2</v>
      </c>
      <c r="I39" s="80">
        <v>0</v>
      </c>
      <c r="J39" s="80">
        <v>2</v>
      </c>
      <c r="K39" s="80">
        <v>0</v>
      </c>
      <c r="L39" s="80">
        <v>1</v>
      </c>
      <c r="M39" s="80">
        <v>0</v>
      </c>
      <c r="N39" s="80">
        <v>0</v>
      </c>
      <c r="O39" s="80">
        <v>1</v>
      </c>
      <c r="P39" s="80">
        <v>1</v>
      </c>
      <c r="Q39" s="80">
        <v>1</v>
      </c>
      <c r="R39" s="80">
        <v>1</v>
      </c>
      <c r="S39" s="80" t="s">
        <v>107</v>
      </c>
      <c r="T39" s="80">
        <v>1</v>
      </c>
      <c r="U39" s="80">
        <v>1</v>
      </c>
      <c r="V39" s="80">
        <v>0</v>
      </c>
      <c r="W39" s="80">
        <v>2</v>
      </c>
      <c r="X39" s="80">
        <v>0</v>
      </c>
      <c r="Y39" s="80">
        <v>1</v>
      </c>
      <c r="Z39" s="80">
        <v>2</v>
      </c>
      <c r="AA39" s="1"/>
      <c r="AB39" s="1"/>
      <c r="AC39" s="1"/>
      <c r="AD39" s="81">
        <v>20</v>
      </c>
      <c r="AE39" s="81">
        <v>4</v>
      </c>
      <c r="AF39" s="6">
        <f t="shared" si="1"/>
        <v>62.5</v>
      </c>
    </row>
    <row r="40" spans="1:32" ht="15.75" thickBot="1">
      <c r="A40" s="1">
        <v>35</v>
      </c>
      <c r="B40" s="121" t="s">
        <v>92</v>
      </c>
      <c r="C40" s="82">
        <v>2</v>
      </c>
      <c r="D40" s="2" t="s">
        <v>29</v>
      </c>
      <c r="E40" s="80">
        <v>2</v>
      </c>
      <c r="F40" s="80">
        <v>2</v>
      </c>
      <c r="G40" s="80">
        <v>1</v>
      </c>
      <c r="H40" s="80">
        <v>2</v>
      </c>
      <c r="I40" s="80">
        <v>0</v>
      </c>
      <c r="J40" s="80">
        <v>2</v>
      </c>
      <c r="K40" s="80">
        <v>1</v>
      </c>
      <c r="L40" s="80">
        <v>1</v>
      </c>
      <c r="M40" s="80">
        <v>0</v>
      </c>
      <c r="N40" s="80">
        <v>1</v>
      </c>
      <c r="O40" s="80">
        <v>1</v>
      </c>
      <c r="P40" s="80">
        <v>2</v>
      </c>
      <c r="Q40" s="80">
        <v>1</v>
      </c>
      <c r="R40" s="80">
        <v>1</v>
      </c>
      <c r="S40" s="80">
        <v>1</v>
      </c>
      <c r="T40" s="80">
        <v>1</v>
      </c>
      <c r="U40" s="80">
        <v>1</v>
      </c>
      <c r="V40" s="80">
        <v>1</v>
      </c>
      <c r="W40" s="80">
        <v>2</v>
      </c>
      <c r="X40" s="80">
        <v>1</v>
      </c>
      <c r="Y40" s="80">
        <v>1</v>
      </c>
      <c r="Z40" s="80">
        <v>0</v>
      </c>
      <c r="AA40" s="1"/>
      <c r="AB40" s="1"/>
      <c r="AC40" s="1"/>
      <c r="AD40" s="81">
        <v>25</v>
      </c>
      <c r="AE40" s="81">
        <v>4</v>
      </c>
      <c r="AF40" s="6">
        <f t="shared" si="1"/>
        <v>78.125</v>
      </c>
    </row>
    <row r="41" spans="1:32" ht="15.75" thickBot="1">
      <c r="A41" s="1">
        <v>36</v>
      </c>
      <c r="B41" s="121" t="s">
        <v>93</v>
      </c>
      <c r="C41" s="82">
        <v>2</v>
      </c>
      <c r="D41" s="2" t="s">
        <v>29</v>
      </c>
      <c r="E41" s="80">
        <v>2</v>
      </c>
      <c r="F41" s="80">
        <v>2</v>
      </c>
      <c r="G41" s="80">
        <v>1</v>
      </c>
      <c r="H41" s="80">
        <v>2</v>
      </c>
      <c r="I41" s="80">
        <v>1</v>
      </c>
      <c r="J41" s="80">
        <v>2</v>
      </c>
      <c r="K41" s="80">
        <v>1</v>
      </c>
      <c r="L41" s="80">
        <v>1</v>
      </c>
      <c r="M41" s="80">
        <v>1</v>
      </c>
      <c r="N41" s="80">
        <v>2</v>
      </c>
      <c r="O41" s="80">
        <v>1</v>
      </c>
      <c r="P41" s="80">
        <v>2</v>
      </c>
      <c r="Q41" s="80">
        <v>1</v>
      </c>
      <c r="R41" s="80">
        <v>1</v>
      </c>
      <c r="S41" s="80">
        <v>1</v>
      </c>
      <c r="T41" s="80">
        <v>1</v>
      </c>
      <c r="U41" s="80">
        <v>1</v>
      </c>
      <c r="V41" s="80">
        <v>1</v>
      </c>
      <c r="W41" s="80">
        <v>2</v>
      </c>
      <c r="X41" s="80">
        <v>1</v>
      </c>
      <c r="Y41" s="80">
        <v>1</v>
      </c>
      <c r="Z41" s="80">
        <v>1</v>
      </c>
      <c r="AA41" s="1"/>
      <c r="AB41" s="1"/>
      <c r="AC41" s="1"/>
      <c r="AD41" s="81">
        <v>29</v>
      </c>
      <c r="AE41" s="81">
        <v>5</v>
      </c>
      <c r="AF41" s="6">
        <f t="shared" si="1"/>
        <v>90.625</v>
      </c>
    </row>
    <row r="42" spans="1:32" ht="15.75" thickBot="1">
      <c r="A42" s="1">
        <v>37</v>
      </c>
      <c r="B42" s="121" t="s">
        <v>94</v>
      </c>
      <c r="C42" s="82">
        <v>1</v>
      </c>
      <c r="D42" s="2" t="s">
        <v>29</v>
      </c>
      <c r="E42" s="80">
        <v>2</v>
      </c>
      <c r="F42" s="80">
        <v>2</v>
      </c>
      <c r="G42" s="80">
        <v>1</v>
      </c>
      <c r="H42" s="80">
        <v>2</v>
      </c>
      <c r="I42" s="80">
        <v>0</v>
      </c>
      <c r="J42" s="80">
        <v>2</v>
      </c>
      <c r="K42" s="80">
        <v>0</v>
      </c>
      <c r="L42" s="80">
        <v>1</v>
      </c>
      <c r="M42" s="80" t="s">
        <v>107</v>
      </c>
      <c r="N42" s="80" t="s">
        <v>107</v>
      </c>
      <c r="O42" s="80">
        <v>1</v>
      </c>
      <c r="P42" s="80">
        <v>2</v>
      </c>
      <c r="Q42" s="80">
        <v>1</v>
      </c>
      <c r="R42" s="80">
        <v>1</v>
      </c>
      <c r="S42" s="80">
        <v>1</v>
      </c>
      <c r="T42" s="80">
        <v>1</v>
      </c>
      <c r="U42" s="80">
        <v>1</v>
      </c>
      <c r="V42" s="80">
        <v>1</v>
      </c>
      <c r="W42" s="80">
        <v>2</v>
      </c>
      <c r="X42" s="80">
        <v>1</v>
      </c>
      <c r="Y42" s="80">
        <v>1</v>
      </c>
      <c r="Z42" s="80">
        <v>2</v>
      </c>
      <c r="AA42" s="1"/>
      <c r="AB42" s="1"/>
      <c r="AC42" s="1"/>
      <c r="AD42" s="81">
        <v>25</v>
      </c>
      <c r="AE42" s="81">
        <v>4</v>
      </c>
      <c r="AF42" s="6">
        <f t="shared" si="1"/>
        <v>78.125</v>
      </c>
    </row>
    <row r="43" spans="1:32" ht="15.75" thickBot="1">
      <c r="A43" s="1">
        <v>38</v>
      </c>
      <c r="B43" s="121" t="s">
        <v>95</v>
      </c>
      <c r="C43" s="82">
        <v>2</v>
      </c>
      <c r="D43" s="2" t="s">
        <v>29</v>
      </c>
      <c r="E43" s="80">
        <v>2</v>
      </c>
      <c r="F43" s="80">
        <v>2</v>
      </c>
      <c r="G43" s="80">
        <v>0</v>
      </c>
      <c r="H43" s="80">
        <v>1</v>
      </c>
      <c r="I43" s="80">
        <v>0</v>
      </c>
      <c r="J43" s="80">
        <v>1</v>
      </c>
      <c r="K43" s="80">
        <v>0</v>
      </c>
      <c r="L43" s="80">
        <v>1</v>
      </c>
      <c r="M43" s="80">
        <v>0</v>
      </c>
      <c r="N43" s="80">
        <v>0</v>
      </c>
      <c r="O43" s="80">
        <v>0</v>
      </c>
      <c r="P43" s="80">
        <v>0</v>
      </c>
      <c r="Q43" s="80">
        <v>1</v>
      </c>
      <c r="R43" s="80">
        <v>1</v>
      </c>
      <c r="S43" s="80" t="s">
        <v>107</v>
      </c>
      <c r="T43" s="80">
        <v>1</v>
      </c>
      <c r="U43" s="80">
        <v>1</v>
      </c>
      <c r="V43" s="80">
        <v>0</v>
      </c>
      <c r="W43" s="80">
        <v>2</v>
      </c>
      <c r="X43" s="80">
        <v>0</v>
      </c>
      <c r="Y43" s="80">
        <v>1</v>
      </c>
      <c r="Z43" s="80" t="s">
        <v>107</v>
      </c>
      <c r="AA43" s="1"/>
      <c r="AB43" s="1"/>
      <c r="AC43" s="1"/>
      <c r="AD43" s="81">
        <v>14</v>
      </c>
      <c r="AE43" s="81">
        <v>3</v>
      </c>
      <c r="AF43" s="6">
        <f t="shared" si="1"/>
        <v>43.75</v>
      </c>
    </row>
    <row r="44" spans="1:32" ht="15.75" thickBot="1">
      <c r="A44" s="1">
        <v>39</v>
      </c>
      <c r="B44" s="121" t="s">
        <v>96</v>
      </c>
      <c r="C44" s="82">
        <v>1</v>
      </c>
      <c r="D44" s="2" t="s">
        <v>29</v>
      </c>
      <c r="E44" s="80">
        <v>2</v>
      </c>
      <c r="F44" s="80">
        <v>2</v>
      </c>
      <c r="G44" s="80">
        <v>0</v>
      </c>
      <c r="H44" s="80">
        <v>2</v>
      </c>
      <c r="I44" s="80">
        <v>1</v>
      </c>
      <c r="J44" s="80">
        <v>2</v>
      </c>
      <c r="K44" s="80">
        <v>0</v>
      </c>
      <c r="L44" s="80">
        <v>1</v>
      </c>
      <c r="M44" s="80">
        <v>0</v>
      </c>
      <c r="N44" s="80">
        <v>0</v>
      </c>
      <c r="O44" s="80">
        <v>0</v>
      </c>
      <c r="P44" s="80">
        <v>1</v>
      </c>
      <c r="Q44" s="80" t="s">
        <v>107</v>
      </c>
      <c r="R44" s="80" t="s">
        <v>107</v>
      </c>
      <c r="S44" s="80" t="s">
        <v>107</v>
      </c>
      <c r="T44" s="80">
        <v>1</v>
      </c>
      <c r="U44" s="80">
        <v>1</v>
      </c>
      <c r="V44" s="80">
        <v>1</v>
      </c>
      <c r="W44" s="80">
        <v>2</v>
      </c>
      <c r="X44" s="80">
        <v>0</v>
      </c>
      <c r="Y44" s="80">
        <v>1</v>
      </c>
      <c r="Z44" s="80" t="s">
        <v>107</v>
      </c>
      <c r="AA44" s="1"/>
      <c r="AB44" s="1"/>
      <c r="AC44" s="1"/>
      <c r="AD44" s="81">
        <v>17</v>
      </c>
      <c r="AE44" s="81">
        <v>3</v>
      </c>
      <c r="AF44" s="6">
        <f t="shared" si="1"/>
        <v>53.125</v>
      </c>
    </row>
    <row r="45" spans="1:32" ht="15.75" thickBot="1">
      <c r="A45" s="1">
        <v>40</v>
      </c>
      <c r="B45" s="121" t="s">
        <v>97</v>
      </c>
      <c r="C45" s="82">
        <v>1</v>
      </c>
      <c r="D45" s="2" t="s">
        <v>29</v>
      </c>
      <c r="E45" s="80">
        <v>2</v>
      </c>
      <c r="F45" s="80">
        <v>2</v>
      </c>
      <c r="G45" s="80">
        <v>1</v>
      </c>
      <c r="H45" s="80">
        <v>2</v>
      </c>
      <c r="I45" s="80">
        <v>0</v>
      </c>
      <c r="J45" s="80">
        <v>2</v>
      </c>
      <c r="K45" s="80">
        <v>1</v>
      </c>
      <c r="L45" s="80">
        <v>0</v>
      </c>
      <c r="M45" s="80">
        <v>0</v>
      </c>
      <c r="N45" s="80" t="s">
        <v>107</v>
      </c>
      <c r="O45" s="80">
        <v>1</v>
      </c>
      <c r="P45" s="80">
        <v>1</v>
      </c>
      <c r="Q45" s="80">
        <v>1</v>
      </c>
      <c r="R45" s="80">
        <v>1</v>
      </c>
      <c r="S45" s="80" t="s">
        <v>107</v>
      </c>
      <c r="T45" s="80">
        <v>1</v>
      </c>
      <c r="U45" s="80">
        <v>1</v>
      </c>
      <c r="V45" s="80">
        <v>1</v>
      </c>
      <c r="W45" s="80">
        <v>2</v>
      </c>
      <c r="X45" s="80">
        <v>1</v>
      </c>
      <c r="Y45" s="80">
        <v>1</v>
      </c>
      <c r="Z45" s="80">
        <v>1</v>
      </c>
      <c r="AA45" s="1"/>
      <c r="AB45" s="1"/>
      <c r="AC45" s="1"/>
      <c r="AD45" s="81">
        <v>22</v>
      </c>
      <c r="AE45" s="81">
        <v>4</v>
      </c>
      <c r="AF45" s="6">
        <f t="shared" si="1"/>
        <v>68.75</v>
      </c>
    </row>
    <row r="46" spans="1:32" ht="15.75" thickBot="1">
      <c r="A46" s="1">
        <v>41</v>
      </c>
      <c r="B46" s="120" t="s">
        <v>98</v>
      </c>
      <c r="C46" s="82">
        <v>1</v>
      </c>
      <c r="D46" s="2" t="s">
        <v>29</v>
      </c>
      <c r="E46" s="80">
        <v>2</v>
      </c>
      <c r="F46" s="80">
        <v>1</v>
      </c>
      <c r="G46" s="80">
        <v>1</v>
      </c>
      <c r="H46" s="80">
        <v>2</v>
      </c>
      <c r="I46" s="80">
        <v>0</v>
      </c>
      <c r="J46" s="80">
        <v>2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1</v>
      </c>
      <c r="Q46" s="80">
        <v>1</v>
      </c>
      <c r="R46" s="80">
        <v>1</v>
      </c>
      <c r="S46" s="80" t="s">
        <v>107</v>
      </c>
      <c r="T46" s="80">
        <v>1</v>
      </c>
      <c r="U46" s="80">
        <v>1</v>
      </c>
      <c r="V46" s="80">
        <v>0</v>
      </c>
      <c r="W46" s="80">
        <v>2</v>
      </c>
      <c r="X46" s="80">
        <v>0</v>
      </c>
      <c r="Y46" s="80">
        <v>0</v>
      </c>
      <c r="Z46" s="80" t="s">
        <v>107</v>
      </c>
      <c r="AA46" s="1"/>
      <c r="AB46" s="1"/>
      <c r="AC46" s="1"/>
      <c r="AD46" s="81">
        <v>15</v>
      </c>
      <c r="AE46" s="81">
        <v>3</v>
      </c>
      <c r="AF46" s="6">
        <f t="shared" si="1"/>
        <v>46.875</v>
      </c>
    </row>
    <row r="47" spans="1:32" ht="15.75" thickBot="1">
      <c r="A47" s="1">
        <v>42</v>
      </c>
      <c r="B47" s="121" t="s">
        <v>99</v>
      </c>
      <c r="C47" s="82">
        <v>1</v>
      </c>
      <c r="D47" s="2" t="s">
        <v>29</v>
      </c>
      <c r="E47" s="80">
        <v>2</v>
      </c>
      <c r="F47" s="80">
        <v>2</v>
      </c>
      <c r="G47" s="80">
        <v>1</v>
      </c>
      <c r="H47" s="80">
        <v>2</v>
      </c>
      <c r="I47" s="80">
        <v>3</v>
      </c>
      <c r="J47" s="80">
        <v>2</v>
      </c>
      <c r="K47" s="80">
        <v>1</v>
      </c>
      <c r="L47" s="80">
        <v>1</v>
      </c>
      <c r="M47" s="80">
        <v>1</v>
      </c>
      <c r="N47" s="80">
        <v>1</v>
      </c>
      <c r="O47" s="80">
        <v>0</v>
      </c>
      <c r="P47" s="80">
        <v>1</v>
      </c>
      <c r="Q47" s="80">
        <v>1</v>
      </c>
      <c r="R47" s="80">
        <v>1</v>
      </c>
      <c r="S47" s="80" t="s">
        <v>107</v>
      </c>
      <c r="T47" s="80">
        <v>1</v>
      </c>
      <c r="U47" s="80">
        <v>1</v>
      </c>
      <c r="V47" s="80">
        <v>1</v>
      </c>
      <c r="W47" s="80">
        <v>2</v>
      </c>
      <c r="X47" s="80">
        <v>1</v>
      </c>
      <c r="Y47" s="80">
        <v>1</v>
      </c>
      <c r="Z47" s="80">
        <v>2</v>
      </c>
      <c r="AA47" s="1"/>
      <c r="AB47" s="1"/>
      <c r="AC47" s="1"/>
      <c r="AD47" s="81">
        <v>28</v>
      </c>
      <c r="AE47" s="81">
        <v>5</v>
      </c>
      <c r="AF47" s="6">
        <f t="shared" si="1"/>
        <v>87.5</v>
      </c>
    </row>
    <row r="48" spans="1:32" ht="15.75" thickBot="1">
      <c r="A48" s="1">
        <v>43</v>
      </c>
      <c r="B48" s="121" t="s">
        <v>100</v>
      </c>
      <c r="C48" s="82">
        <v>2</v>
      </c>
      <c r="D48" s="2" t="s">
        <v>29</v>
      </c>
      <c r="E48" s="80">
        <v>2</v>
      </c>
      <c r="F48" s="80">
        <v>2</v>
      </c>
      <c r="G48" s="80">
        <v>1</v>
      </c>
      <c r="H48" s="80">
        <v>0</v>
      </c>
      <c r="I48" s="80">
        <v>3</v>
      </c>
      <c r="J48" s="80">
        <v>2</v>
      </c>
      <c r="K48" s="80">
        <v>1</v>
      </c>
      <c r="L48" s="80">
        <v>1</v>
      </c>
      <c r="M48" s="80">
        <v>0</v>
      </c>
      <c r="N48" s="80">
        <v>0</v>
      </c>
      <c r="O48" s="80">
        <v>1</v>
      </c>
      <c r="P48" s="80">
        <v>2</v>
      </c>
      <c r="Q48" s="80">
        <v>1</v>
      </c>
      <c r="R48" s="80">
        <v>1</v>
      </c>
      <c r="S48" s="80">
        <v>1</v>
      </c>
      <c r="T48" s="80">
        <v>1</v>
      </c>
      <c r="U48" s="80">
        <v>1</v>
      </c>
      <c r="V48" s="80">
        <v>1</v>
      </c>
      <c r="W48" s="80">
        <v>2</v>
      </c>
      <c r="X48" s="80">
        <v>1</v>
      </c>
      <c r="Y48" s="80">
        <v>1</v>
      </c>
      <c r="Z48" s="80">
        <v>1</v>
      </c>
      <c r="AA48" s="1"/>
      <c r="AB48" s="1"/>
      <c r="AC48" s="1"/>
      <c r="AD48" s="81">
        <v>26</v>
      </c>
      <c r="AE48" s="81">
        <v>4</v>
      </c>
      <c r="AF48" s="6">
        <f t="shared" si="1"/>
        <v>81.25</v>
      </c>
    </row>
    <row r="49" spans="1:32" ht="15.75" thickBot="1">
      <c r="A49" s="1">
        <v>44</v>
      </c>
      <c r="B49" s="121" t="s">
        <v>101</v>
      </c>
      <c r="C49" s="82">
        <v>1</v>
      </c>
      <c r="D49" s="2" t="s">
        <v>29</v>
      </c>
      <c r="E49" s="80">
        <v>2</v>
      </c>
      <c r="F49" s="80">
        <v>2</v>
      </c>
      <c r="G49" s="80">
        <v>0</v>
      </c>
      <c r="H49" s="80">
        <v>2</v>
      </c>
      <c r="I49" s="80">
        <v>0</v>
      </c>
      <c r="J49" s="80">
        <v>2</v>
      </c>
      <c r="K49" s="80">
        <v>1</v>
      </c>
      <c r="L49" s="80">
        <v>1</v>
      </c>
      <c r="M49" s="80">
        <v>1</v>
      </c>
      <c r="N49" s="80">
        <v>1</v>
      </c>
      <c r="O49" s="80">
        <v>0</v>
      </c>
      <c r="P49" s="80">
        <v>0</v>
      </c>
      <c r="Q49" s="80">
        <v>1</v>
      </c>
      <c r="R49" s="80">
        <v>1</v>
      </c>
      <c r="S49" s="80" t="s">
        <v>107</v>
      </c>
      <c r="T49" s="80">
        <v>1</v>
      </c>
      <c r="U49" s="80">
        <v>1</v>
      </c>
      <c r="V49" s="80" t="s">
        <v>107</v>
      </c>
      <c r="W49" s="80">
        <v>2</v>
      </c>
      <c r="X49" s="80">
        <v>1</v>
      </c>
      <c r="Y49" s="80">
        <v>1</v>
      </c>
      <c r="Z49" s="80">
        <v>2</v>
      </c>
      <c r="AA49" s="1"/>
      <c r="AB49" s="1"/>
      <c r="AC49" s="1"/>
      <c r="AD49" s="81">
        <v>22</v>
      </c>
      <c r="AE49" s="81">
        <v>4</v>
      </c>
      <c r="AF49" s="6">
        <f t="shared" si="1"/>
        <v>68.75</v>
      </c>
    </row>
    <row r="50" spans="1:32" ht="15.75" thickBot="1">
      <c r="A50" s="1">
        <v>45</v>
      </c>
      <c r="B50" s="121" t="s">
        <v>102</v>
      </c>
      <c r="C50" s="82">
        <v>1</v>
      </c>
      <c r="D50" s="2" t="s">
        <v>29</v>
      </c>
      <c r="E50" s="80">
        <v>2</v>
      </c>
      <c r="F50" s="80">
        <v>2</v>
      </c>
      <c r="G50" s="80">
        <v>1</v>
      </c>
      <c r="H50" s="80">
        <v>2</v>
      </c>
      <c r="I50" s="80">
        <v>3</v>
      </c>
      <c r="J50" s="80">
        <v>2</v>
      </c>
      <c r="K50" s="80">
        <v>1</v>
      </c>
      <c r="L50" s="80">
        <v>1</v>
      </c>
      <c r="M50" s="80">
        <v>1</v>
      </c>
      <c r="N50" s="80">
        <v>2</v>
      </c>
      <c r="O50" s="80">
        <v>1</v>
      </c>
      <c r="P50" s="80">
        <v>2</v>
      </c>
      <c r="Q50" s="80">
        <v>1</v>
      </c>
      <c r="R50" s="80">
        <v>1</v>
      </c>
      <c r="S50" s="80">
        <v>1</v>
      </c>
      <c r="T50" s="80">
        <v>1</v>
      </c>
      <c r="U50" s="80">
        <v>1</v>
      </c>
      <c r="V50" s="80">
        <v>1</v>
      </c>
      <c r="W50" s="80">
        <v>2</v>
      </c>
      <c r="X50" s="80">
        <v>1</v>
      </c>
      <c r="Y50" s="80">
        <v>1</v>
      </c>
      <c r="Z50" s="80">
        <v>2</v>
      </c>
      <c r="AA50" s="1"/>
      <c r="AB50" s="1"/>
      <c r="AC50" s="1"/>
      <c r="AD50" s="81">
        <v>32</v>
      </c>
      <c r="AE50" s="81">
        <v>5</v>
      </c>
      <c r="AF50" s="6">
        <f t="shared" si="1"/>
        <v>100</v>
      </c>
    </row>
    <row r="51" spans="1:32" ht="15.75" thickBot="1">
      <c r="A51" s="1">
        <v>46</v>
      </c>
      <c r="B51" s="121" t="s">
        <v>103</v>
      </c>
      <c r="C51" s="82">
        <v>1</v>
      </c>
      <c r="D51" s="2" t="s">
        <v>29</v>
      </c>
      <c r="E51" s="80">
        <v>2</v>
      </c>
      <c r="F51" s="80">
        <v>2</v>
      </c>
      <c r="G51" s="80">
        <v>1</v>
      </c>
      <c r="H51" s="80">
        <v>2</v>
      </c>
      <c r="I51" s="80">
        <v>3</v>
      </c>
      <c r="J51" s="80">
        <v>2</v>
      </c>
      <c r="K51" s="80">
        <v>1</v>
      </c>
      <c r="L51" s="80">
        <v>1</v>
      </c>
      <c r="M51" s="80">
        <v>0</v>
      </c>
      <c r="N51" s="80">
        <v>0</v>
      </c>
      <c r="O51" s="80">
        <v>1</v>
      </c>
      <c r="P51" s="80">
        <v>1</v>
      </c>
      <c r="Q51" s="80">
        <v>1</v>
      </c>
      <c r="R51" s="80">
        <v>1</v>
      </c>
      <c r="S51" s="80" t="s">
        <v>107</v>
      </c>
      <c r="T51" s="80">
        <v>1</v>
      </c>
      <c r="U51" s="80">
        <v>1</v>
      </c>
      <c r="V51" s="80">
        <v>1</v>
      </c>
      <c r="W51" s="80">
        <v>2</v>
      </c>
      <c r="X51" s="80">
        <v>1</v>
      </c>
      <c r="Y51" s="80">
        <v>1</v>
      </c>
      <c r="Z51" s="80">
        <v>1</v>
      </c>
      <c r="AA51" s="1"/>
      <c r="AB51" s="1"/>
      <c r="AC51" s="1"/>
      <c r="AD51" s="81">
        <v>26</v>
      </c>
      <c r="AE51" s="81">
        <v>4</v>
      </c>
      <c r="AF51" s="6">
        <f t="shared" si="1"/>
        <v>81.25</v>
      </c>
    </row>
    <row r="52" spans="1:32" ht="15.75" thickBot="1">
      <c r="A52" s="1">
        <v>47</v>
      </c>
      <c r="B52" s="121" t="s">
        <v>104</v>
      </c>
      <c r="C52" s="82">
        <v>2</v>
      </c>
      <c r="D52" s="2" t="s">
        <v>29</v>
      </c>
      <c r="E52" s="80">
        <v>1</v>
      </c>
      <c r="F52" s="80">
        <v>1</v>
      </c>
      <c r="G52" s="80">
        <v>0</v>
      </c>
      <c r="H52" s="80">
        <v>2</v>
      </c>
      <c r="I52" s="80">
        <v>0</v>
      </c>
      <c r="J52" s="80">
        <v>1</v>
      </c>
      <c r="K52" s="80">
        <v>1</v>
      </c>
      <c r="L52" s="80">
        <v>0</v>
      </c>
      <c r="M52" s="80">
        <v>0</v>
      </c>
      <c r="N52" s="80">
        <v>0</v>
      </c>
      <c r="O52" s="80">
        <v>1</v>
      </c>
      <c r="P52" s="80">
        <v>1</v>
      </c>
      <c r="Q52" s="80">
        <v>1</v>
      </c>
      <c r="R52" s="80">
        <v>1</v>
      </c>
      <c r="S52" s="80" t="s">
        <v>107</v>
      </c>
      <c r="T52" s="80">
        <v>1</v>
      </c>
      <c r="U52" s="80">
        <v>1</v>
      </c>
      <c r="V52" s="80">
        <v>1</v>
      </c>
      <c r="W52" s="80">
        <v>2</v>
      </c>
      <c r="X52" s="80">
        <v>0</v>
      </c>
      <c r="Y52" s="80">
        <v>1</v>
      </c>
      <c r="Z52" s="80">
        <v>1</v>
      </c>
      <c r="AA52" s="1"/>
      <c r="AB52" s="1"/>
      <c r="AC52" s="1"/>
      <c r="AD52" s="81">
        <v>17</v>
      </c>
      <c r="AE52" s="81">
        <v>3</v>
      </c>
      <c r="AF52" s="6">
        <f t="shared" si="1"/>
        <v>53.125</v>
      </c>
    </row>
    <row r="53" spans="1:32" ht="15.75" thickBot="1">
      <c r="A53" s="1">
        <v>48</v>
      </c>
      <c r="B53" s="121" t="s">
        <v>105</v>
      </c>
      <c r="C53" s="82">
        <v>1</v>
      </c>
      <c r="D53" s="2" t="s">
        <v>29</v>
      </c>
      <c r="E53" s="80">
        <v>2</v>
      </c>
      <c r="F53" s="80">
        <v>2</v>
      </c>
      <c r="G53" s="80">
        <v>1</v>
      </c>
      <c r="H53" s="80">
        <v>2</v>
      </c>
      <c r="I53" s="80">
        <v>2</v>
      </c>
      <c r="J53" s="80">
        <v>2</v>
      </c>
      <c r="K53" s="80">
        <v>1</v>
      </c>
      <c r="L53" s="80">
        <v>0</v>
      </c>
      <c r="M53" s="80">
        <v>0</v>
      </c>
      <c r="N53" s="80">
        <v>1</v>
      </c>
      <c r="O53" s="80">
        <v>0</v>
      </c>
      <c r="P53" s="80">
        <v>2</v>
      </c>
      <c r="Q53" s="80">
        <v>1</v>
      </c>
      <c r="R53" s="80">
        <v>1</v>
      </c>
      <c r="S53" s="80">
        <v>1</v>
      </c>
      <c r="T53" s="80">
        <v>1</v>
      </c>
      <c r="U53" s="80">
        <v>1</v>
      </c>
      <c r="V53" s="80">
        <v>1</v>
      </c>
      <c r="W53" s="80">
        <v>2</v>
      </c>
      <c r="X53" s="80">
        <v>0</v>
      </c>
      <c r="Y53" s="80">
        <v>1</v>
      </c>
      <c r="Z53" s="80">
        <v>1</v>
      </c>
      <c r="AA53" s="1"/>
      <c r="AB53" s="1"/>
      <c r="AC53" s="1"/>
      <c r="AD53" s="81">
        <v>25</v>
      </c>
      <c r="AE53" s="81">
        <v>4</v>
      </c>
      <c r="AF53" s="6">
        <f t="shared" si="1"/>
        <v>78.125</v>
      </c>
    </row>
    <row r="54" spans="1:32" ht="15.75" thickBot="1">
      <c r="A54" s="1">
        <v>49</v>
      </c>
      <c r="B54" s="121" t="s">
        <v>106</v>
      </c>
      <c r="C54" s="82">
        <v>2</v>
      </c>
      <c r="D54" s="2" t="s">
        <v>29</v>
      </c>
      <c r="E54" s="80">
        <v>2</v>
      </c>
      <c r="F54" s="80">
        <v>1</v>
      </c>
      <c r="G54" s="80">
        <v>1</v>
      </c>
      <c r="H54" s="80">
        <v>2</v>
      </c>
      <c r="I54" s="80">
        <v>0</v>
      </c>
      <c r="J54" s="80">
        <v>2</v>
      </c>
      <c r="K54" s="80">
        <v>1</v>
      </c>
      <c r="L54" s="80">
        <v>0</v>
      </c>
      <c r="M54" s="80" t="s">
        <v>107</v>
      </c>
      <c r="N54" s="80" t="s">
        <v>107</v>
      </c>
      <c r="O54" s="80">
        <v>0</v>
      </c>
      <c r="P54" s="80">
        <v>2</v>
      </c>
      <c r="Q54" s="80">
        <v>1</v>
      </c>
      <c r="R54" s="80">
        <v>1</v>
      </c>
      <c r="S54" s="80">
        <v>1</v>
      </c>
      <c r="T54" s="80">
        <v>1</v>
      </c>
      <c r="U54" s="80">
        <v>0</v>
      </c>
      <c r="V54" s="80">
        <v>1</v>
      </c>
      <c r="W54" s="80">
        <v>2</v>
      </c>
      <c r="X54" s="80">
        <v>0</v>
      </c>
      <c r="Y54" s="80">
        <v>1</v>
      </c>
      <c r="Z54" s="80" t="s">
        <v>107</v>
      </c>
      <c r="AA54" s="1"/>
      <c r="AB54" s="1"/>
      <c r="AC54" s="1"/>
      <c r="AD54" s="81">
        <v>19</v>
      </c>
      <c r="AE54" s="81">
        <v>4</v>
      </c>
      <c r="AF54" s="6">
        <f t="shared" si="1"/>
        <v>59.375</v>
      </c>
    </row>
    <row r="55" spans="1:32">
      <c r="A55" s="1">
        <v>50</v>
      </c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9"/>
      <c r="AE55" s="2"/>
      <c r="AF55" s="6"/>
    </row>
    <row r="56" spans="1:32">
      <c r="A56" s="1">
        <v>51</v>
      </c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9"/>
      <c r="AE56" s="2"/>
      <c r="AF56" s="6"/>
    </row>
    <row r="57" spans="1:32">
      <c r="A57" s="1">
        <v>52</v>
      </c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9"/>
      <c r="AE57" s="2"/>
      <c r="AF57" s="6"/>
    </row>
    <row r="58" spans="1:32">
      <c r="A58" s="1">
        <v>53</v>
      </c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9"/>
      <c r="AE58" s="2"/>
      <c r="AF58" s="6"/>
    </row>
    <row r="59" spans="1:32">
      <c r="A59" s="1">
        <v>54</v>
      </c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9"/>
      <c r="AE59" s="2"/>
      <c r="AF59" s="6"/>
    </row>
    <row r="60" spans="1:32">
      <c r="A60" s="1">
        <v>55</v>
      </c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9"/>
      <c r="AE60" s="2"/>
      <c r="AF60" s="6"/>
    </row>
    <row r="61" spans="1:32">
      <c r="A61" s="1">
        <v>56</v>
      </c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/>
      <c r="AE61" s="2"/>
      <c r="AF61" s="6"/>
    </row>
    <row r="62" spans="1:32">
      <c r="A62" s="1">
        <v>57</v>
      </c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9"/>
      <c r="AE62" s="2"/>
      <c r="AF62" s="6"/>
    </row>
    <row r="63" spans="1:32">
      <c r="A63" s="1">
        <v>58</v>
      </c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9"/>
      <c r="AE63" s="2"/>
      <c r="AF63" s="6"/>
    </row>
    <row r="64" spans="1:32">
      <c r="A64" s="1">
        <v>59</v>
      </c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9"/>
      <c r="AE64" s="2"/>
      <c r="AF64" s="6"/>
    </row>
    <row r="65" spans="1:32">
      <c r="A65" s="1">
        <v>60</v>
      </c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9"/>
      <c r="AE65" s="2"/>
      <c r="AF65" s="6"/>
    </row>
    <row r="66" spans="1:32">
      <c r="A66" s="1">
        <v>61</v>
      </c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9"/>
      <c r="AE66" s="2"/>
      <c r="AF66" s="6"/>
    </row>
    <row r="67" spans="1:32">
      <c r="A67" s="1">
        <v>62</v>
      </c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9"/>
      <c r="AE67" s="2"/>
      <c r="AF67" s="6"/>
    </row>
    <row r="68" spans="1:32">
      <c r="A68" s="1">
        <v>63</v>
      </c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9"/>
      <c r="AE68" s="2"/>
      <c r="AF68" s="6"/>
    </row>
    <row r="69" spans="1:32">
      <c r="A69" s="1">
        <v>64</v>
      </c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9"/>
      <c r="AE69" s="2"/>
      <c r="AF69" s="6"/>
    </row>
    <row r="70" spans="1:32">
      <c r="A70" s="1">
        <v>65</v>
      </c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9"/>
      <c r="AE70" s="2"/>
      <c r="AF70" s="6"/>
    </row>
    <row r="71" spans="1:32">
      <c r="A71" s="1">
        <v>66</v>
      </c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9"/>
      <c r="AE71" s="2"/>
      <c r="AF71" s="6"/>
    </row>
    <row r="72" spans="1:32">
      <c r="A72" s="1">
        <v>67</v>
      </c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9"/>
      <c r="AE72" s="2"/>
      <c r="AF72" s="6"/>
    </row>
    <row r="73" spans="1:32">
      <c r="A73" s="1">
        <v>68</v>
      </c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9"/>
      <c r="AE73" s="2"/>
      <c r="AF73" s="6"/>
    </row>
    <row r="74" spans="1:32">
      <c r="A74" s="1">
        <v>69</v>
      </c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9"/>
      <c r="AE74" s="2"/>
      <c r="AF74" s="6"/>
    </row>
    <row r="75" spans="1:32">
      <c r="A75" s="1">
        <v>70</v>
      </c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9"/>
      <c r="AE75" s="2"/>
      <c r="AF75" s="6"/>
    </row>
    <row r="76" spans="1:32">
      <c r="A76" s="1">
        <v>71</v>
      </c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9"/>
      <c r="AE76" s="2"/>
      <c r="AF76" s="6"/>
    </row>
    <row r="77" spans="1:32">
      <c r="A77" s="1">
        <v>72</v>
      </c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9"/>
      <c r="AE77" s="2"/>
      <c r="AF77" s="6"/>
    </row>
    <row r="78" spans="1:32">
      <c r="A78" s="1">
        <v>73</v>
      </c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9"/>
      <c r="AE78" s="2"/>
      <c r="AF78" s="6"/>
    </row>
    <row r="79" spans="1:32">
      <c r="A79" s="1">
        <v>74</v>
      </c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9"/>
      <c r="AE79" s="2"/>
      <c r="AF79" s="6"/>
    </row>
    <row r="80" spans="1:32">
      <c r="A80" s="1">
        <v>75</v>
      </c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9"/>
      <c r="AE80" s="2"/>
      <c r="AF80" s="6"/>
    </row>
    <row r="81" spans="1:32">
      <c r="A81" s="1">
        <v>76</v>
      </c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9"/>
      <c r="AE81" s="2"/>
      <c r="AF81" s="6"/>
    </row>
    <row r="82" spans="1:32">
      <c r="A82" s="1">
        <v>77</v>
      </c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9"/>
      <c r="AE82" s="2"/>
      <c r="AF82" s="6"/>
    </row>
    <row r="83" spans="1:32">
      <c r="A83" s="1">
        <v>78</v>
      </c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9"/>
      <c r="AE83" s="2"/>
      <c r="AF83" s="6"/>
    </row>
    <row r="84" spans="1:32">
      <c r="A84" s="1">
        <v>79</v>
      </c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9"/>
      <c r="AE84" s="2"/>
      <c r="AF84" s="6"/>
    </row>
    <row r="85" spans="1:32">
      <c r="A85" s="1">
        <v>80</v>
      </c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9"/>
      <c r="AE85" s="2"/>
      <c r="AF85" s="6"/>
    </row>
    <row r="86" spans="1:32">
      <c r="A86" s="1">
        <v>81</v>
      </c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9"/>
      <c r="AE86" s="2"/>
      <c r="AF86" s="6"/>
    </row>
    <row r="87" spans="1:32">
      <c r="A87" s="1">
        <v>82</v>
      </c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9"/>
      <c r="AE87" s="2"/>
      <c r="AF87" s="6"/>
    </row>
    <row r="88" spans="1:32">
      <c r="A88" s="1">
        <v>83</v>
      </c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9"/>
      <c r="AE88" s="2"/>
      <c r="AF88" s="6"/>
    </row>
    <row r="89" spans="1:32">
      <c r="A89" s="1">
        <v>84</v>
      </c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9"/>
      <c r="AE89" s="2"/>
      <c r="AF89" s="6"/>
    </row>
    <row r="90" spans="1:32">
      <c r="A90" s="1">
        <v>85</v>
      </c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9"/>
      <c r="AE90" s="2"/>
      <c r="AF90" s="6"/>
    </row>
    <row r="91" spans="1:32">
      <c r="A91" s="1">
        <v>86</v>
      </c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9"/>
      <c r="AE91" s="2"/>
      <c r="AF91" s="6"/>
    </row>
    <row r="92" spans="1:32">
      <c r="A92" s="1">
        <v>87</v>
      </c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9"/>
      <c r="AE92" s="2"/>
      <c r="AF92" s="6"/>
    </row>
    <row r="93" spans="1:32">
      <c r="A93" s="1">
        <v>88</v>
      </c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9"/>
      <c r="AE93" s="2"/>
      <c r="AF93" s="6"/>
    </row>
    <row r="94" spans="1:32">
      <c r="A94" s="1">
        <v>89</v>
      </c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9"/>
      <c r="AE94" s="2"/>
      <c r="AF94" s="6"/>
    </row>
    <row r="95" spans="1:32">
      <c r="A95" s="1">
        <v>90</v>
      </c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9"/>
      <c r="AE95" s="2"/>
      <c r="AF95" s="6"/>
    </row>
    <row r="96" spans="1:32">
      <c r="A96" s="1">
        <v>91</v>
      </c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9"/>
      <c r="AE96" s="2"/>
      <c r="AF96" s="6"/>
    </row>
    <row r="97" spans="1:32">
      <c r="A97" s="1">
        <v>92</v>
      </c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9"/>
      <c r="AE97" s="2"/>
      <c r="AF97" s="6"/>
    </row>
    <row r="98" spans="1:32">
      <c r="A98" s="1">
        <v>93</v>
      </c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9"/>
      <c r="AE98" s="2"/>
      <c r="AF98" s="6"/>
    </row>
    <row r="99" spans="1:32">
      <c r="A99" s="1">
        <v>94</v>
      </c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9"/>
      <c r="AE99" s="2"/>
      <c r="AF99" s="6"/>
    </row>
    <row r="100" spans="1:32">
      <c r="A100" s="1">
        <v>95</v>
      </c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9"/>
      <c r="AE100" s="2"/>
      <c r="AF100" s="6"/>
    </row>
    <row r="101" spans="1:32">
      <c r="A101" s="1">
        <v>96</v>
      </c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9"/>
      <c r="AE101" s="2"/>
      <c r="AF101" s="6"/>
    </row>
    <row r="102" spans="1:32">
      <c r="A102" s="1">
        <v>97</v>
      </c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9"/>
      <c r="AE102" s="2"/>
      <c r="AF102" s="6"/>
    </row>
    <row r="103" spans="1:32">
      <c r="A103" s="1">
        <v>98</v>
      </c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9"/>
      <c r="AE103" s="2"/>
      <c r="AF103" s="6"/>
    </row>
    <row r="104" spans="1:32">
      <c r="A104" s="1">
        <v>99</v>
      </c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8"/>
      <c r="AE104" s="2"/>
      <c r="AF104" s="6"/>
    </row>
    <row r="105" spans="1:32">
      <c r="A105" s="1">
        <v>100</v>
      </c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8"/>
      <c r="AE105" s="2"/>
      <c r="AF105" s="6"/>
    </row>
    <row r="106" spans="1:32">
      <c r="A106" s="1">
        <v>101</v>
      </c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8"/>
      <c r="AE106" s="2"/>
      <c r="AF106" s="6"/>
    </row>
    <row r="107" spans="1:32">
      <c r="A107" s="1">
        <v>102</v>
      </c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8"/>
      <c r="AE107" s="2"/>
      <c r="AF107" s="6"/>
    </row>
    <row r="108" spans="1:32">
      <c r="A108" s="1">
        <v>103</v>
      </c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8"/>
      <c r="AE108" s="2"/>
      <c r="AF108" s="6"/>
    </row>
    <row r="109" spans="1:32">
      <c r="A109" s="1">
        <v>104</v>
      </c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8"/>
      <c r="AE109" s="2"/>
      <c r="AF109" s="6"/>
    </row>
    <row r="110" spans="1:32">
      <c r="A110" s="1">
        <v>105</v>
      </c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8"/>
      <c r="AE110" s="2"/>
      <c r="AF110" s="6"/>
    </row>
    <row r="111" spans="1:32">
      <c r="A111" s="1">
        <v>106</v>
      </c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8"/>
      <c r="AE111" s="2"/>
      <c r="AF111" s="6"/>
    </row>
    <row r="112" spans="1:32">
      <c r="A112" s="1">
        <v>107</v>
      </c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8"/>
      <c r="AE112" s="2"/>
      <c r="AF112" s="6"/>
    </row>
    <row r="113" spans="1:32">
      <c r="A113" s="1">
        <v>108</v>
      </c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8"/>
      <c r="AE113" s="2"/>
      <c r="AF113" s="6"/>
    </row>
    <row r="114" spans="1:32">
      <c r="A114" s="1">
        <v>109</v>
      </c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8"/>
      <c r="AE114" s="2"/>
      <c r="AF114" s="6"/>
    </row>
    <row r="115" spans="1:32">
      <c r="A115" s="1">
        <v>110</v>
      </c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8"/>
      <c r="AE115" s="2"/>
      <c r="AF115" s="6"/>
    </row>
    <row r="116" spans="1:32">
      <c r="A116" s="1">
        <v>111</v>
      </c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68"/>
      <c r="AE116" s="2"/>
      <c r="AF116" s="6"/>
    </row>
    <row r="117" spans="1:32">
      <c r="A117" s="1">
        <v>112</v>
      </c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68"/>
      <c r="AE117" s="2"/>
      <c r="AF117" s="6"/>
    </row>
    <row r="118" spans="1:32">
      <c r="A118" s="1">
        <v>113</v>
      </c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68"/>
      <c r="AE118" s="2"/>
      <c r="AF118" s="6"/>
    </row>
    <row r="119" spans="1:32">
      <c r="A119" s="1">
        <v>114</v>
      </c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68"/>
      <c r="AE119" s="2"/>
      <c r="AF119" s="6"/>
    </row>
    <row r="120" spans="1:32">
      <c r="A120" s="1">
        <v>115</v>
      </c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68"/>
      <c r="AE120" s="2"/>
      <c r="AF120" s="6"/>
    </row>
    <row r="121" spans="1:32">
      <c r="A121" s="1">
        <v>116</v>
      </c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68"/>
      <c r="AE121" s="2"/>
      <c r="AF121" s="6"/>
    </row>
    <row r="122" spans="1:32">
      <c r="A122" s="1">
        <v>117</v>
      </c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68"/>
      <c r="AE122" s="2"/>
      <c r="AF122" s="6"/>
    </row>
    <row r="123" spans="1:32">
      <c r="A123" s="1">
        <v>118</v>
      </c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68"/>
      <c r="AE123" s="2"/>
      <c r="AF123" s="6"/>
    </row>
    <row r="124" spans="1:32">
      <c r="A124" s="1">
        <v>119</v>
      </c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68"/>
      <c r="AE124" s="2"/>
      <c r="AF124" s="6"/>
    </row>
    <row r="125" spans="1:32">
      <c r="A125" s="1">
        <v>120</v>
      </c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68"/>
      <c r="AE125" s="2"/>
      <c r="AF125" s="6"/>
    </row>
    <row r="126" spans="1:32">
      <c r="A126" s="1">
        <v>121</v>
      </c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68"/>
      <c r="AE126" s="2"/>
      <c r="AF126" s="6"/>
    </row>
    <row r="127" spans="1:32">
      <c r="A127" s="1">
        <v>122</v>
      </c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68"/>
      <c r="AE127" s="2"/>
      <c r="AF127" s="6"/>
    </row>
    <row r="128" spans="1:32">
      <c r="A128" s="1">
        <v>123</v>
      </c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68"/>
      <c r="AE128" s="2"/>
      <c r="AF128" s="6"/>
    </row>
    <row r="129" spans="1:32">
      <c r="A129" s="1">
        <v>124</v>
      </c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68"/>
      <c r="AE129" s="2"/>
      <c r="AF129" s="6"/>
    </row>
    <row r="130" spans="1:32">
      <c r="A130" s="1">
        <v>125</v>
      </c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68"/>
      <c r="AE130" s="2"/>
      <c r="AF130" s="6"/>
    </row>
    <row r="131" spans="1:32">
      <c r="A131" s="1">
        <v>126</v>
      </c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68"/>
      <c r="AE131" s="2"/>
      <c r="AF131" s="6"/>
    </row>
    <row r="132" spans="1:32">
      <c r="A132" s="1">
        <v>127</v>
      </c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68"/>
      <c r="AE132" s="2"/>
      <c r="AF132" s="6"/>
    </row>
    <row r="133" spans="1:32">
      <c r="A133" s="1">
        <v>128</v>
      </c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68"/>
      <c r="AE133" s="2"/>
      <c r="AF133" s="6"/>
    </row>
    <row r="134" spans="1:32">
      <c r="A134" s="1">
        <v>129</v>
      </c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68"/>
      <c r="AE134" s="2"/>
      <c r="AF134" s="6"/>
    </row>
    <row r="135" spans="1:32">
      <c r="A135" s="1">
        <v>130</v>
      </c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68"/>
      <c r="AE135" s="2"/>
      <c r="AF135" s="6"/>
    </row>
    <row r="136" spans="1:32">
      <c r="A136" s="1">
        <v>131</v>
      </c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9"/>
      <c r="AE136" s="2"/>
      <c r="AF136" s="6"/>
    </row>
    <row r="137" spans="1:32">
      <c r="A137" s="1">
        <v>132</v>
      </c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9"/>
      <c r="AE137" s="2"/>
      <c r="AF137" s="6"/>
    </row>
    <row r="138" spans="1:32">
      <c r="A138" s="1"/>
      <c r="B138" s="1"/>
      <c r="C138" s="2"/>
      <c r="D138" s="2"/>
      <c r="E138" s="7">
        <f t="shared" ref="E138:AC138" si="2">AVERAGE(E6:E137)/E1*100</f>
        <v>95.918367346938766</v>
      </c>
      <c r="F138" s="7">
        <f t="shared" si="2"/>
        <v>87.755102040816325</v>
      </c>
      <c r="G138" s="7">
        <f t="shared" si="2"/>
        <v>69.387755102040813</v>
      </c>
      <c r="H138" s="7">
        <f t="shared" si="2"/>
        <v>89.795918367346943</v>
      </c>
      <c r="I138" s="7">
        <f t="shared" si="2"/>
        <v>56.25</v>
      </c>
      <c r="J138" s="7">
        <f t="shared" si="2"/>
        <v>76.530612244897952</v>
      </c>
      <c r="K138" s="7">
        <f t="shared" si="2"/>
        <v>85.714285714285708</v>
      </c>
      <c r="L138" s="7">
        <f t="shared" si="2"/>
        <v>62.222222222222221</v>
      </c>
      <c r="M138" s="7">
        <f t="shared" si="2"/>
        <v>35.483870967741936</v>
      </c>
      <c r="N138" s="7">
        <f t="shared" si="2"/>
        <v>20.689655172413794</v>
      </c>
      <c r="O138" s="7">
        <f t="shared" si="2"/>
        <v>69.387755102040813</v>
      </c>
      <c r="P138" s="7">
        <f t="shared" si="2"/>
        <v>73.469387755102048</v>
      </c>
      <c r="Q138" s="7">
        <f t="shared" si="2"/>
        <v>97.61904761904762</v>
      </c>
      <c r="R138" s="7">
        <f t="shared" si="2"/>
        <v>95.121951219512198</v>
      </c>
      <c r="S138" s="7">
        <f t="shared" si="2"/>
        <v>71.428571428571431</v>
      </c>
      <c r="T138" s="7">
        <f t="shared" si="2"/>
        <v>97.872340425531917</v>
      </c>
      <c r="U138" s="7">
        <f t="shared" si="2"/>
        <v>93.61702127659575</v>
      </c>
      <c r="V138" s="7">
        <f t="shared" si="2"/>
        <v>51.282051282051277</v>
      </c>
      <c r="W138" s="7">
        <f t="shared" si="2"/>
        <v>94.680851063829792</v>
      </c>
      <c r="X138" s="7">
        <f t="shared" si="2"/>
        <v>65.957446808510639</v>
      </c>
      <c r="Y138" s="7">
        <f t="shared" si="2"/>
        <v>88.095238095238088</v>
      </c>
      <c r="Z138" s="7">
        <f t="shared" si="2"/>
        <v>48.529411764705884</v>
      </c>
      <c r="AA138" s="7" t="e">
        <f t="shared" si="2"/>
        <v>#DIV/0!</v>
      </c>
      <c r="AB138" s="7" t="e">
        <f t="shared" si="2"/>
        <v>#DIV/0!</v>
      </c>
      <c r="AC138" s="7" t="e">
        <f t="shared" si="2"/>
        <v>#DIV/0!</v>
      </c>
      <c r="AD138" s="36">
        <f>AVERAGE(AD6:AD137)</f>
        <v>21.571428571428573</v>
      </c>
      <c r="AE138" s="36">
        <f>AVERAGE(AE6:AE137)</f>
        <v>3.8571428571428572</v>
      </c>
      <c r="AF138" s="36">
        <f>AVERAGE(AF6:AF137)</f>
        <v>67.410714285714292</v>
      </c>
    </row>
    <row r="139" spans="1:32" s="28" customFormat="1">
      <c r="C139" s="37"/>
      <c r="D139" s="37"/>
      <c r="AD139" s="38"/>
      <c r="AE139" s="37"/>
    </row>
    <row r="140" spans="1:32">
      <c r="E140" s="14">
        <v>49</v>
      </c>
      <c r="AD140" s="93" t="s">
        <v>10</v>
      </c>
      <c r="AE140" s="94"/>
    </row>
    <row r="141" spans="1:32">
      <c r="E141" s="2">
        <f t="shared" ref="E141:AC141" si="3">COUNTIF(E6:E137,E1)/$E$140</f>
        <v>0.93877551020408168</v>
      </c>
      <c r="F141" s="2">
        <f t="shared" si="3"/>
        <v>0.75510204081632648</v>
      </c>
      <c r="G141" s="2">
        <f t="shared" si="3"/>
        <v>0.69387755102040816</v>
      </c>
      <c r="H141" s="2">
        <f t="shared" si="3"/>
        <v>0.83673469387755106</v>
      </c>
      <c r="I141" s="2">
        <f t="shared" si="3"/>
        <v>0.46938775510204084</v>
      </c>
      <c r="J141" s="2">
        <f t="shared" si="3"/>
        <v>0.59183673469387754</v>
      </c>
      <c r="K141" s="2">
        <f t="shared" si="3"/>
        <v>0.8571428571428571</v>
      </c>
      <c r="L141" s="2">
        <f t="shared" si="3"/>
        <v>0.5714285714285714</v>
      </c>
      <c r="M141" s="2">
        <f t="shared" si="3"/>
        <v>0.22448979591836735</v>
      </c>
      <c r="N141" s="2">
        <f t="shared" si="3"/>
        <v>4.0816326530612242E-2</v>
      </c>
      <c r="O141" s="2">
        <f t="shared" si="3"/>
        <v>0.69387755102040816</v>
      </c>
      <c r="P141" s="2">
        <f t="shared" si="3"/>
        <v>0.53061224489795922</v>
      </c>
      <c r="Q141" s="2">
        <f t="shared" si="3"/>
        <v>0.83673469387755106</v>
      </c>
      <c r="R141" s="2">
        <f t="shared" si="3"/>
        <v>0.79591836734693877</v>
      </c>
      <c r="S141" s="2">
        <f t="shared" si="3"/>
        <v>0.40816326530612246</v>
      </c>
      <c r="T141" s="2">
        <f t="shared" si="3"/>
        <v>0.93877551020408168</v>
      </c>
      <c r="U141" s="2">
        <f t="shared" si="3"/>
        <v>0.89795918367346939</v>
      </c>
      <c r="V141" s="2">
        <f t="shared" si="3"/>
        <v>0.40816326530612246</v>
      </c>
      <c r="W141" s="2">
        <f t="shared" si="3"/>
        <v>0.87755102040816324</v>
      </c>
      <c r="X141" s="2">
        <f t="shared" si="3"/>
        <v>0.63265306122448983</v>
      </c>
      <c r="Y141" s="2">
        <f t="shared" si="3"/>
        <v>0.75510204081632648</v>
      </c>
      <c r="Z141" s="2">
        <f t="shared" si="3"/>
        <v>0.22448979591836735</v>
      </c>
      <c r="AA141" s="2">
        <f t="shared" si="3"/>
        <v>0</v>
      </c>
      <c r="AB141" s="2">
        <f t="shared" si="3"/>
        <v>0</v>
      </c>
      <c r="AC141" s="2">
        <f t="shared" si="3"/>
        <v>0</v>
      </c>
      <c r="AD141" s="93" t="s">
        <v>11</v>
      </c>
      <c r="AE141" s="94"/>
    </row>
    <row r="142" spans="1:32">
      <c r="E142" s="2">
        <f t="shared" ref="E142:P142" si="4">$E$140-E141-E144-E143</f>
        <v>47.061224489795919</v>
      </c>
      <c r="F142" s="2">
        <f t="shared" si="4"/>
        <v>48.244897959183675</v>
      </c>
      <c r="G142" s="2">
        <f t="shared" si="4"/>
        <v>33.306122448979593</v>
      </c>
      <c r="H142" s="2">
        <f t="shared" si="4"/>
        <v>46.163265306122447</v>
      </c>
      <c r="I142" s="2">
        <f t="shared" si="4"/>
        <v>32.530612244897959</v>
      </c>
      <c r="J142" s="2">
        <f t="shared" si="4"/>
        <v>45.408163265306122</v>
      </c>
      <c r="K142" s="2">
        <f t="shared" si="4"/>
        <v>41.142857142857146</v>
      </c>
      <c r="L142" s="2">
        <f t="shared" si="4"/>
        <v>31.428571428571431</v>
      </c>
      <c r="M142" s="2">
        <f t="shared" si="4"/>
        <v>28.775510204081634</v>
      </c>
      <c r="N142" s="2">
        <f t="shared" si="4"/>
        <v>29.95918367346939</v>
      </c>
      <c r="O142" s="2">
        <f t="shared" si="4"/>
        <v>33.306122448979593</v>
      </c>
      <c r="P142" s="2">
        <f t="shared" si="4"/>
        <v>45.469387755102041</v>
      </c>
      <c r="Q142" s="2">
        <f t="shared" ref="Q142:Z142" si="5">$E$140-Q141-Q144-Q143</f>
        <v>47.163265306122447</v>
      </c>
      <c r="R142" s="2">
        <f t="shared" si="5"/>
        <v>46.204081632653065</v>
      </c>
      <c r="S142" s="2">
        <f t="shared" si="5"/>
        <v>40.591836734693878</v>
      </c>
      <c r="T142" s="2">
        <f t="shared" si="5"/>
        <v>47.061224489795919</v>
      </c>
      <c r="U142" s="2">
        <f t="shared" si="5"/>
        <v>45.102040816326529</v>
      </c>
      <c r="V142" s="2">
        <f t="shared" si="5"/>
        <v>29.591836734693878</v>
      </c>
      <c r="W142" s="2">
        <f t="shared" si="5"/>
        <v>47.122448979591837</v>
      </c>
      <c r="X142" s="2">
        <f t="shared" si="5"/>
        <v>32.367346938775512</v>
      </c>
      <c r="Y142" s="2">
        <f t="shared" si="5"/>
        <v>43.244897959183675</v>
      </c>
      <c r="Z142" s="2">
        <f t="shared" si="5"/>
        <v>36.775510204081634</v>
      </c>
      <c r="AA142" s="2">
        <v>0</v>
      </c>
      <c r="AB142" s="2">
        <v>0</v>
      </c>
      <c r="AC142" s="39">
        <v>0</v>
      </c>
      <c r="AD142" s="93" t="s">
        <v>12</v>
      </c>
      <c r="AE142" s="94"/>
    </row>
    <row r="143" spans="1:32">
      <c r="E143" s="2">
        <f t="shared" ref="E143:AC143" si="6">COUNTIF(E6:E137,"=N  ")</f>
        <v>0</v>
      </c>
      <c r="F143" s="2">
        <f t="shared" si="6"/>
        <v>0</v>
      </c>
      <c r="G143" s="2">
        <f t="shared" si="6"/>
        <v>0</v>
      </c>
      <c r="H143" s="2">
        <f t="shared" si="6"/>
        <v>0</v>
      </c>
      <c r="I143" s="2">
        <f t="shared" si="6"/>
        <v>0</v>
      </c>
      <c r="J143" s="2">
        <f t="shared" si="6"/>
        <v>0</v>
      </c>
      <c r="K143" s="2">
        <f t="shared" si="6"/>
        <v>0</v>
      </c>
      <c r="L143" s="2">
        <f t="shared" si="6"/>
        <v>0</v>
      </c>
      <c r="M143" s="2">
        <f t="shared" si="6"/>
        <v>0</v>
      </c>
      <c r="N143" s="2">
        <f t="shared" si="6"/>
        <v>0</v>
      </c>
      <c r="O143" s="2">
        <f t="shared" si="6"/>
        <v>0</v>
      </c>
      <c r="P143" s="2">
        <f t="shared" si="6"/>
        <v>0</v>
      </c>
      <c r="Q143" s="2">
        <f t="shared" si="6"/>
        <v>0</v>
      </c>
      <c r="R143" s="2">
        <f t="shared" si="6"/>
        <v>0</v>
      </c>
      <c r="S143" s="2">
        <f t="shared" si="6"/>
        <v>0</v>
      </c>
      <c r="T143" s="2">
        <f t="shared" si="6"/>
        <v>0</v>
      </c>
      <c r="U143" s="2">
        <f t="shared" si="6"/>
        <v>0</v>
      </c>
      <c r="V143" s="2">
        <f t="shared" si="6"/>
        <v>0</v>
      </c>
      <c r="W143" s="2">
        <f t="shared" si="6"/>
        <v>0</v>
      </c>
      <c r="X143" s="2">
        <f t="shared" si="6"/>
        <v>0</v>
      </c>
      <c r="Y143" s="2">
        <f t="shared" si="6"/>
        <v>0</v>
      </c>
      <c r="Z143" s="2">
        <f t="shared" si="6"/>
        <v>0</v>
      </c>
      <c r="AA143" s="2">
        <f t="shared" si="6"/>
        <v>0</v>
      </c>
      <c r="AB143" s="2">
        <f t="shared" si="6"/>
        <v>0</v>
      </c>
      <c r="AC143" s="39">
        <f t="shared" si="6"/>
        <v>0</v>
      </c>
      <c r="AD143" s="93" t="s">
        <v>9</v>
      </c>
      <c r="AE143" s="94"/>
    </row>
    <row r="144" spans="1:32">
      <c r="E144" s="2">
        <f t="shared" ref="E144:AC144" si="7">COUNTIF(E6:E137,"=0")</f>
        <v>1</v>
      </c>
      <c r="F144" s="2">
        <f t="shared" si="7"/>
        <v>0</v>
      </c>
      <c r="G144" s="2">
        <f t="shared" si="7"/>
        <v>15</v>
      </c>
      <c r="H144" s="2">
        <f t="shared" si="7"/>
        <v>2</v>
      </c>
      <c r="I144" s="2">
        <f t="shared" si="7"/>
        <v>16</v>
      </c>
      <c r="J144" s="2">
        <f t="shared" si="7"/>
        <v>3</v>
      </c>
      <c r="K144" s="2">
        <f t="shared" si="7"/>
        <v>7</v>
      </c>
      <c r="L144" s="2">
        <f t="shared" si="7"/>
        <v>17</v>
      </c>
      <c r="M144" s="2">
        <f t="shared" si="7"/>
        <v>20</v>
      </c>
      <c r="N144" s="2">
        <f t="shared" si="7"/>
        <v>19</v>
      </c>
      <c r="O144" s="2">
        <f t="shared" si="7"/>
        <v>15</v>
      </c>
      <c r="P144" s="2">
        <f t="shared" si="7"/>
        <v>3</v>
      </c>
      <c r="Q144" s="2">
        <f t="shared" ref="Q144:AA144" si="8">COUNTIF(Q6:Q137,"=0")</f>
        <v>1</v>
      </c>
      <c r="R144" s="2">
        <f t="shared" si="8"/>
        <v>2</v>
      </c>
      <c r="S144" s="2">
        <f t="shared" si="8"/>
        <v>8</v>
      </c>
      <c r="T144" s="2">
        <f t="shared" si="8"/>
        <v>1</v>
      </c>
      <c r="U144" s="2">
        <f t="shared" si="8"/>
        <v>3</v>
      </c>
      <c r="V144" s="2">
        <f t="shared" si="8"/>
        <v>19</v>
      </c>
      <c r="W144" s="2">
        <f t="shared" si="8"/>
        <v>1</v>
      </c>
      <c r="X144" s="2">
        <f t="shared" si="8"/>
        <v>16</v>
      </c>
      <c r="Y144" s="2">
        <f t="shared" si="8"/>
        <v>5</v>
      </c>
      <c r="Z144" s="2">
        <f t="shared" si="8"/>
        <v>12</v>
      </c>
      <c r="AA144" s="2">
        <f t="shared" si="8"/>
        <v>0</v>
      </c>
      <c r="AB144" s="2">
        <f t="shared" si="7"/>
        <v>0</v>
      </c>
      <c r="AC144" s="39">
        <f t="shared" si="7"/>
        <v>0</v>
      </c>
      <c r="AD144" s="93" t="s">
        <v>8</v>
      </c>
      <c r="AE144" s="94"/>
    </row>
    <row r="147" spans="3:32">
      <c r="C147"/>
      <c r="D147"/>
      <c r="AC147" s="32"/>
      <c r="AD147" s="32" t="s">
        <v>13</v>
      </c>
      <c r="AE147" s="14">
        <f>COUNTIF(AE6:AE137,"=2")</f>
        <v>0</v>
      </c>
      <c r="AF147" s="15">
        <f>AE147/$E$140*100</f>
        <v>0</v>
      </c>
    </row>
    <row r="148" spans="3:32">
      <c r="C148"/>
      <c r="D148"/>
      <c r="AC148" s="33"/>
      <c r="AD148" s="33" t="s">
        <v>14</v>
      </c>
      <c r="AE148" s="8">
        <f>COUNTIF(AE6:AE137,"=3")</f>
        <v>14</v>
      </c>
      <c r="AF148" s="13">
        <f>AE148/$E$140*100</f>
        <v>28.571428571428569</v>
      </c>
    </row>
    <row r="149" spans="3:32">
      <c r="C149"/>
      <c r="D149"/>
      <c r="AC149" s="34"/>
      <c r="AD149" s="34" t="s">
        <v>15</v>
      </c>
      <c r="AE149" s="11">
        <f>COUNTIF(AE6:AE137,"=4")</f>
        <v>28</v>
      </c>
      <c r="AF149" s="12">
        <f>AE149/$E$140*100</f>
        <v>57.142857142857139</v>
      </c>
    </row>
    <row r="150" spans="3:32">
      <c r="C150"/>
      <c r="D150"/>
      <c r="AC150" s="35"/>
      <c r="AD150" s="35" t="s">
        <v>16</v>
      </c>
      <c r="AE150" s="9">
        <f>COUNTIF(AE6:AE137,"=5")</f>
        <v>7</v>
      </c>
      <c r="AF150" s="10">
        <f>AE150/$E$140*100</f>
        <v>14.285714285714285</v>
      </c>
    </row>
    <row r="152" spans="3:32">
      <c r="C152"/>
      <c r="D152"/>
      <c r="E152" s="104" t="s">
        <v>54</v>
      </c>
      <c r="F152" s="105"/>
      <c r="G152" s="105"/>
      <c r="H152" s="105"/>
      <c r="I152" s="106"/>
      <c r="J152" s="69" t="s">
        <v>53</v>
      </c>
      <c r="K152" s="69" t="s">
        <v>52</v>
      </c>
      <c r="AB152" s="92" t="s">
        <v>55</v>
      </c>
      <c r="AC152" s="92"/>
      <c r="AD152" s="92"/>
      <c r="AE152" s="92"/>
      <c r="AF152" s="70">
        <f>COUNTIF(AF6:AF137,100)</f>
        <v>1</v>
      </c>
    </row>
    <row r="153" spans="3:32">
      <c r="C153"/>
      <c r="D153"/>
      <c r="E153" s="91" t="s">
        <v>47</v>
      </c>
      <c r="F153" s="91"/>
      <c r="G153" s="91"/>
      <c r="H153" s="91"/>
      <c r="I153" s="91"/>
      <c r="J153" s="7">
        <f>COUNTIF(AF6:AF137,"&gt;=85")</f>
        <v>6</v>
      </c>
      <c r="K153" s="7">
        <f>J153/E140*100</f>
        <v>12.244897959183673</v>
      </c>
      <c r="AB153" s="101" t="s">
        <v>17</v>
      </c>
      <c r="AC153" s="102"/>
      <c r="AD153" s="102"/>
      <c r="AE153" s="103"/>
      <c r="AF153" s="7">
        <f>SUM(AE148:AE150)/$E$140*100</f>
        <v>100</v>
      </c>
    </row>
    <row r="154" spans="3:32">
      <c r="C154"/>
      <c r="D154"/>
      <c r="E154" s="91" t="s">
        <v>48</v>
      </c>
      <c r="F154" s="91"/>
      <c r="G154" s="91"/>
      <c r="H154" s="91"/>
      <c r="I154" s="91"/>
      <c r="J154" s="7">
        <f>COUNTIF(AF6:AF137,"&gt;=75")-J153</f>
        <v>12</v>
      </c>
      <c r="K154" s="7">
        <f>J154/E140*100</f>
        <v>24.489795918367346</v>
      </c>
      <c r="AB154" s="101" t="s">
        <v>33</v>
      </c>
      <c r="AC154" s="102"/>
      <c r="AD154" s="102"/>
      <c r="AE154" s="103"/>
      <c r="AF154" s="7">
        <f>SUM(AE149:AE150)/$E$140*100</f>
        <v>71.428571428571431</v>
      </c>
    </row>
    <row r="155" spans="3:32">
      <c r="C155"/>
      <c r="D155"/>
      <c r="E155" s="91" t="s">
        <v>49</v>
      </c>
      <c r="F155" s="91"/>
      <c r="G155" s="91"/>
      <c r="H155" s="91"/>
      <c r="I155" s="91"/>
      <c r="J155" s="7">
        <f>COUNTIF(AF6:AF137,"&gt;=65")-J154-J153</f>
        <v>11</v>
      </c>
      <c r="K155" s="7">
        <f>J155/E140*100</f>
        <v>22.448979591836736</v>
      </c>
      <c r="AB155" s="92" t="s">
        <v>30</v>
      </c>
      <c r="AC155" s="92"/>
      <c r="AD155" s="92"/>
      <c r="AE155" s="92"/>
      <c r="AF155" s="7">
        <f>AVERAGE(AD6:AD137)</f>
        <v>21.571428571428573</v>
      </c>
    </row>
    <row r="156" spans="3:32">
      <c r="C156"/>
      <c r="D156"/>
      <c r="E156" s="91" t="s">
        <v>50</v>
      </c>
      <c r="F156" s="91"/>
      <c r="G156" s="91"/>
      <c r="H156" s="91"/>
      <c r="I156" s="91"/>
      <c r="J156" s="7">
        <f>COUNTIF(AF6:AF137,"&gt;=50")-J155-J154-J153</f>
        <v>17</v>
      </c>
      <c r="K156" s="7">
        <f>J156/E140*100</f>
        <v>34.693877551020407</v>
      </c>
      <c r="AB156" s="92" t="s">
        <v>18</v>
      </c>
      <c r="AC156" s="92"/>
      <c r="AD156" s="92"/>
      <c r="AE156" s="92"/>
      <c r="AF156" s="7">
        <f>AVERAGE(AE6:AE137)</f>
        <v>3.8571428571428572</v>
      </c>
    </row>
    <row r="157" spans="3:32">
      <c r="E157" s="91" t="s">
        <v>51</v>
      </c>
      <c r="F157" s="91"/>
      <c r="G157" s="91"/>
      <c r="H157" s="91"/>
      <c r="I157" s="91"/>
      <c r="J157" s="7">
        <f>COUNTIF(AF6:AF137,"&lt;50")</f>
        <v>3</v>
      </c>
      <c r="K157" s="7">
        <f>J157/E140*100</f>
        <v>6.1224489795918364</v>
      </c>
      <c r="AB157" s="92" t="s">
        <v>46</v>
      </c>
      <c r="AC157" s="92"/>
      <c r="AD157" s="92"/>
      <c r="AE157" s="92"/>
      <c r="AF157" s="7">
        <f>AVERAGE(AF6:AF137)</f>
        <v>67.410714285714292</v>
      </c>
    </row>
  </sheetData>
  <autoFilter ref="E3:AF13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B3:B5"/>
    <mergeCell ref="A3:A5"/>
    <mergeCell ref="D3:D5"/>
    <mergeCell ref="E3:AC3"/>
    <mergeCell ref="AD3:AD5"/>
    <mergeCell ref="AE3:AE5"/>
    <mergeCell ref="AF3:AF5"/>
    <mergeCell ref="C3:C5"/>
    <mergeCell ref="AB153:AE153"/>
    <mergeCell ref="AB154:AE154"/>
    <mergeCell ref="E152:I152"/>
    <mergeCell ref="AB155:AE155"/>
    <mergeCell ref="AB156:AE156"/>
    <mergeCell ref="AB157:AE157"/>
    <mergeCell ref="AD140:AE140"/>
    <mergeCell ref="AD141:AE141"/>
    <mergeCell ref="AD142:AE142"/>
    <mergeCell ref="AD143:AE143"/>
    <mergeCell ref="AD144:AE144"/>
    <mergeCell ref="AB152:AE152"/>
    <mergeCell ref="E157:I157"/>
    <mergeCell ref="E155:I155"/>
    <mergeCell ref="E156:I156"/>
    <mergeCell ref="E154:I154"/>
    <mergeCell ref="E153:I153"/>
  </mergeCells>
  <conditionalFormatting sqref="AE6:AE137">
    <cfRule type="cellIs" dxfId="24" priority="2" operator="equal">
      <formula>3</formula>
    </cfRule>
    <cfRule type="cellIs" dxfId="23" priority="3" operator="equal">
      <formula>4</formula>
    </cfRule>
    <cfRule type="cellIs" dxfId="22" priority="4" operator="equal">
      <formula>2</formula>
    </cfRule>
    <cfRule type="cellIs" dxfId="21" priority="5" operator="equal">
      <formula>5</formula>
    </cfRule>
  </conditionalFormatting>
  <conditionalFormatting sqref="E138:AC138">
    <cfRule type="cellIs" dxfId="20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141:AC141 AB138:AC138 E138:P138 E141:P144 AB143:AC144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[1]Служебный!#REF!</xm:f>
          </x14:formula1>
          <xm:sqref>C31:C54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topLeftCell="A58" zoomScale="85" zoomScaleNormal="85" workbookViewId="0">
      <selection activeCell="B30" sqref="B30"/>
    </sheetView>
  </sheetViews>
  <sheetFormatPr defaultColWidth="9.140625" defaultRowHeight="12.75"/>
  <cols>
    <col min="1" max="1" width="9.140625" style="43"/>
    <col min="2" max="2" width="86.42578125" style="43" customWidth="1"/>
    <col min="3" max="6" width="9.85546875" style="43" customWidth="1"/>
    <col min="7" max="16384" width="9.140625" style="43"/>
  </cols>
  <sheetData>
    <row r="1" spans="1:12" s="40" customFormat="1">
      <c r="A1" s="49"/>
      <c r="B1" s="49"/>
      <c r="C1" s="49"/>
      <c r="G1" s="50"/>
      <c r="H1" s="107"/>
      <c r="I1" s="107"/>
      <c r="J1" s="107"/>
      <c r="K1" s="107"/>
      <c r="L1" s="107"/>
    </row>
    <row r="2" spans="1:12" s="52" customFormat="1" ht="72.75">
      <c r="A2" s="41" t="s">
        <v>35</v>
      </c>
      <c r="B2" s="42" t="s">
        <v>43</v>
      </c>
      <c r="C2" s="44" t="s">
        <v>42</v>
      </c>
      <c r="D2" s="53" t="s">
        <v>39</v>
      </c>
      <c r="E2" s="51" t="s">
        <v>40</v>
      </c>
      <c r="F2" s="51" t="s">
        <v>41</v>
      </c>
      <c r="G2" s="27" t="s">
        <v>45</v>
      </c>
      <c r="H2" s="42" t="s">
        <v>28</v>
      </c>
      <c r="I2" s="42" t="s">
        <v>29</v>
      </c>
      <c r="J2" s="42"/>
      <c r="K2" s="42"/>
      <c r="L2" s="27" t="s">
        <v>36</v>
      </c>
    </row>
    <row r="3" spans="1:12" ht="15">
      <c r="A3" s="42">
        <v>1</v>
      </c>
      <c r="B3" s="88" t="s">
        <v>108</v>
      </c>
      <c r="C3" s="44">
        <f>'1'!E1</f>
        <v>2</v>
      </c>
      <c r="D3" s="89">
        <v>95.92</v>
      </c>
      <c r="E3" s="89">
        <v>91.88</v>
      </c>
      <c r="F3" s="89">
        <v>90.89</v>
      </c>
      <c r="G3" s="45">
        <f>1-L3</f>
        <v>6.1224489795918324E-2</v>
      </c>
      <c r="H3" s="54">
        <f>'4А'!AH2</f>
        <v>23</v>
      </c>
      <c r="I3" s="54">
        <f>'4Б'!AH2</f>
        <v>23</v>
      </c>
      <c r="J3" s="54"/>
      <c r="K3" s="54"/>
      <c r="L3" s="46">
        <f>'1'!E141</f>
        <v>0.93877551020408168</v>
      </c>
    </row>
    <row r="4" spans="1:12" ht="15">
      <c r="A4" s="42">
        <v>2</v>
      </c>
      <c r="B4" s="88" t="s">
        <v>109</v>
      </c>
      <c r="C4" s="44">
        <f>'1'!F1</f>
        <v>2</v>
      </c>
      <c r="D4" s="89">
        <v>87.76</v>
      </c>
      <c r="E4" s="89">
        <v>79.59</v>
      </c>
      <c r="F4" s="89">
        <v>77.31</v>
      </c>
      <c r="G4" s="45">
        <f t="shared" ref="G4:G14" si="0">1-L4</f>
        <v>0.24489795918367352</v>
      </c>
      <c r="H4" s="54">
        <f>'4А'!AI2</f>
        <v>16</v>
      </c>
      <c r="I4" s="54">
        <f>'4Б'!AI2</f>
        <v>21</v>
      </c>
      <c r="J4" s="54"/>
      <c r="K4" s="66"/>
      <c r="L4" s="46">
        <f>'1'!F141</f>
        <v>0.75510204081632648</v>
      </c>
    </row>
    <row r="5" spans="1:12" ht="15">
      <c r="A5" s="42">
        <v>3</v>
      </c>
      <c r="B5" s="88" t="s">
        <v>110</v>
      </c>
      <c r="C5" s="44">
        <f>'1'!G1</f>
        <v>1</v>
      </c>
      <c r="D5" s="89">
        <v>69.39</v>
      </c>
      <c r="E5" s="89">
        <v>65.19</v>
      </c>
      <c r="F5" s="89">
        <v>60.92</v>
      </c>
      <c r="G5" s="45">
        <f t="shared" si="0"/>
        <v>0.30612244897959184</v>
      </c>
      <c r="H5" s="54">
        <f>'4А'!AJ2</f>
        <v>20</v>
      </c>
      <c r="I5" s="54">
        <f>'4Б'!AJ2</f>
        <v>14</v>
      </c>
      <c r="J5" s="54"/>
      <c r="K5" s="66"/>
      <c r="L5" s="46">
        <f>'1'!G141</f>
        <v>0.69387755102040816</v>
      </c>
    </row>
    <row r="6" spans="1:12" ht="15">
      <c r="A6" s="42">
        <v>4</v>
      </c>
      <c r="B6" s="88" t="s">
        <v>111</v>
      </c>
      <c r="C6" s="44">
        <f>'1'!H1</f>
        <v>2</v>
      </c>
      <c r="D6" s="89">
        <v>89.8</v>
      </c>
      <c r="E6" s="89">
        <v>87.33</v>
      </c>
      <c r="F6" s="89">
        <v>85.19</v>
      </c>
      <c r="G6" s="45">
        <f t="shared" si="0"/>
        <v>0.16326530612244894</v>
      </c>
      <c r="H6" s="54">
        <f>'4А'!AK2</f>
        <v>21</v>
      </c>
      <c r="I6" s="54">
        <f>'4Б'!AK2</f>
        <v>20</v>
      </c>
      <c r="J6" s="54"/>
      <c r="K6" s="54"/>
      <c r="L6" s="46">
        <f>'1'!H141</f>
        <v>0.83673469387755106</v>
      </c>
    </row>
    <row r="7" spans="1:12" ht="15">
      <c r="A7" s="42">
        <v>5</v>
      </c>
      <c r="B7" s="88" t="s">
        <v>112</v>
      </c>
      <c r="C7" s="48">
        <f>'1'!I1</f>
        <v>3</v>
      </c>
      <c r="D7" s="89">
        <v>55.1</v>
      </c>
      <c r="E7" s="89">
        <v>62.65</v>
      </c>
      <c r="F7" s="89">
        <v>60.05</v>
      </c>
      <c r="G7" s="45">
        <f t="shared" si="0"/>
        <v>0.53061224489795911</v>
      </c>
      <c r="H7" s="65">
        <f>'4А'!AL2</f>
        <v>17</v>
      </c>
      <c r="I7" s="54">
        <f>'4Б'!AL2</f>
        <v>6</v>
      </c>
      <c r="J7" s="54"/>
      <c r="K7" s="54"/>
      <c r="L7" s="67">
        <f>'1'!I141</f>
        <v>0.46938775510204084</v>
      </c>
    </row>
    <row r="8" spans="1:12" ht="15">
      <c r="A8" s="42">
        <v>6</v>
      </c>
      <c r="B8" s="88" t="s">
        <v>113</v>
      </c>
      <c r="C8" s="48">
        <f>'1'!J1</f>
        <v>2</v>
      </c>
      <c r="D8" s="89">
        <v>76.53</v>
      </c>
      <c r="E8" s="89">
        <v>77.03</v>
      </c>
      <c r="F8" s="89">
        <v>75.069999999999993</v>
      </c>
      <c r="G8" s="45">
        <f t="shared" si="0"/>
        <v>0.40816326530612246</v>
      </c>
      <c r="H8" s="65">
        <f>'4А'!AM2</f>
        <v>10</v>
      </c>
      <c r="I8" s="65">
        <f>'4Б'!AM2</f>
        <v>19</v>
      </c>
      <c r="J8" s="54"/>
      <c r="K8" s="54"/>
      <c r="L8" s="67">
        <f>'1'!J141</f>
        <v>0.59183673469387754</v>
      </c>
    </row>
    <row r="9" spans="1:12" ht="15">
      <c r="A9" s="42">
        <v>7</v>
      </c>
      <c r="B9" s="88" t="s">
        <v>114</v>
      </c>
      <c r="C9" s="48">
        <f>'1'!K1</f>
        <v>1</v>
      </c>
      <c r="D9" s="89">
        <v>85.71</v>
      </c>
      <c r="E9" s="89">
        <v>87.27</v>
      </c>
      <c r="F9" s="89">
        <v>85.83</v>
      </c>
      <c r="G9" s="45">
        <f t="shared" si="0"/>
        <v>0.1428571428571429</v>
      </c>
      <c r="H9" s="65">
        <f>'4А'!AN2</f>
        <v>23</v>
      </c>
      <c r="I9" s="65">
        <f>'4Б'!AN2</f>
        <v>19</v>
      </c>
      <c r="J9" s="65"/>
      <c r="K9" s="54"/>
      <c r="L9" s="67">
        <f>'1'!K141</f>
        <v>0.8571428571428571</v>
      </c>
    </row>
    <row r="10" spans="1:12" ht="15">
      <c r="A10" s="42">
        <v>8</v>
      </c>
      <c r="B10" s="88" t="s">
        <v>115</v>
      </c>
      <c r="C10" s="48">
        <f>'1'!L1</f>
        <v>1</v>
      </c>
      <c r="D10" s="89">
        <v>57.14</v>
      </c>
      <c r="E10" s="89">
        <v>80.569999999999993</v>
      </c>
      <c r="F10" s="89">
        <v>77.95</v>
      </c>
      <c r="G10" s="45">
        <f t="shared" si="0"/>
        <v>0.4285714285714286</v>
      </c>
      <c r="H10" s="65">
        <f>'4А'!AO2</f>
        <v>14</v>
      </c>
      <c r="I10" s="65">
        <f>'4Б'!AO2</f>
        <v>14</v>
      </c>
      <c r="J10" s="65"/>
      <c r="K10" s="65"/>
      <c r="L10" s="67">
        <f>'1'!L141</f>
        <v>0.5714285714285714</v>
      </c>
    </row>
    <row r="11" spans="1:12" ht="15">
      <c r="A11" s="42">
        <v>9</v>
      </c>
      <c r="B11" s="88" t="s">
        <v>116</v>
      </c>
      <c r="C11" s="48">
        <f>'1'!M1</f>
        <v>1</v>
      </c>
      <c r="D11" s="89">
        <v>22.45</v>
      </c>
      <c r="E11" s="89">
        <v>49.05</v>
      </c>
      <c r="F11" s="89">
        <v>45.05</v>
      </c>
      <c r="G11" s="45">
        <f t="shared" si="0"/>
        <v>0.77551020408163263</v>
      </c>
      <c r="H11" s="65">
        <f>'4А'!AP2</f>
        <v>5</v>
      </c>
      <c r="I11" s="65">
        <f>'4Б'!AP2</f>
        <v>6</v>
      </c>
      <c r="J11" s="65"/>
      <c r="K11" s="65"/>
      <c r="L11" s="67">
        <f>'1'!M141</f>
        <v>0.22448979591836735</v>
      </c>
    </row>
    <row r="12" spans="1:12" ht="15">
      <c r="A12" s="42">
        <v>10</v>
      </c>
      <c r="B12" s="88" t="s">
        <v>117</v>
      </c>
      <c r="C12" s="48">
        <f>'1'!N1</f>
        <v>2</v>
      </c>
      <c r="D12" s="89">
        <v>12.24</v>
      </c>
      <c r="E12" s="89">
        <v>37.340000000000003</v>
      </c>
      <c r="F12" s="89">
        <v>33.64</v>
      </c>
      <c r="G12" s="45">
        <f t="shared" si="0"/>
        <v>0.95918367346938771</v>
      </c>
      <c r="H12" s="65">
        <f>'4А'!AQ2</f>
        <v>0</v>
      </c>
      <c r="I12" s="65">
        <f>'4Б'!AQ2</f>
        <v>2</v>
      </c>
      <c r="J12" s="65"/>
      <c r="K12" s="65"/>
      <c r="L12" s="67">
        <f>'1'!N141</f>
        <v>4.0816326530612242E-2</v>
      </c>
    </row>
    <row r="13" spans="1:12" ht="15">
      <c r="A13" s="42">
        <v>11</v>
      </c>
      <c r="B13" s="88" t="s">
        <v>118</v>
      </c>
      <c r="C13" s="48">
        <f>'1'!O1</f>
        <v>1</v>
      </c>
      <c r="D13" s="89">
        <v>69.39</v>
      </c>
      <c r="E13" s="89">
        <v>76.28</v>
      </c>
      <c r="F13" s="89">
        <v>73.98</v>
      </c>
      <c r="G13" s="45">
        <f t="shared" si="0"/>
        <v>0.30612244897959184</v>
      </c>
      <c r="H13" s="65">
        <f>'4А'!AR2</f>
        <v>18</v>
      </c>
      <c r="I13" s="65">
        <f>'4Б'!AR2</f>
        <v>16</v>
      </c>
      <c r="J13" s="65"/>
      <c r="K13" s="65"/>
      <c r="L13" s="67">
        <f>'1'!O141</f>
        <v>0.69387755102040816</v>
      </c>
    </row>
    <row r="14" spans="1:12" ht="15">
      <c r="A14" s="42">
        <v>12</v>
      </c>
      <c r="B14" s="88" t="s">
        <v>119</v>
      </c>
      <c r="C14" s="48">
        <f>'1'!P1</f>
        <v>2</v>
      </c>
      <c r="D14" s="89">
        <v>73.47</v>
      </c>
      <c r="E14" s="89">
        <v>72.31</v>
      </c>
      <c r="F14" s="89">
        <v>69.260000000000005</v>
      </c>
      <c r="G14" s="45">
        <f t="shared" si="0"/>
        <v>0.46938775510204078</v>
      </c>
      <c r="H14" s="65">
        <f>'4А'!AS2</f>
        <v>14</v>
      </c>
      <c r="I14" s="65">
        <f>'4Б'!AS2</f>
        <v>12</v>
      </c>
      <c r="J14" s="65"/>
      <c r="K14" s="65"/>
      <c r="L14" s="67">
        <f>'1'!P141</f>
        <v>0.53061224489795922</v>
      </c>
    </row>
    <row r="15" spans="1:12" ht="15">
      <c r="A15" s="42">
        <v>13</v>
      </c>
      <c r="B15" s="88" t="s">
        <v>120</v>
      </c>
      <c r="C15" s="48">
        <f>'1'!Q1</f>
        <v>1</v>
      </c>
      <c r="D15" s="89">
        <v>83.67</v>
      </c>
      <c r="E15" s="89">
        <v>88.56</v>
      </c>
      <c r="F15" s="89">
        <v>86.5</v>
      </c>
      <c r="G15" s="45">
        <f>1-L15</f>
        <v>0.16326530612244894</v>
      </c>
      <c r="H15" s="65">
        <f>'4А'!AT2</f>
        <v>18</v>
      </c>
      <c r="I15" s="65">
        <f>'4Б'!AT2</f>
        <v>23</v>
      </c>
      <c r="J15" s="65"/>
      <c r="K15" s="65"/>
      <c r="L15" s="67">
        <f>'1'!Q141</f>
        <v>0.83673469387755106</v>
      </c>
    </row>
    <row r="16" spans="1:12" ht="15">
      <c r="A16" s="42">
        <v>14</v>
      </c>
      <c r="B16" s="88" t="s">
        <v>121</v>
      </c>
      <c r="C16" s="48">
        <f>'1'!R1</f>
        <v>1</v>
      </c>
      <c r="D16" s="89">
        <v>79.59</v>
      </c>
      <c r="E16" s="89">
        <v>75.16</v>
      </c>
      <c r="F16" s="89">
        <v>72.739999999999995</v>
      </c>
      <c r="G16" s="45">
        <f>1-L16</f>
        <v>0.20408163265306123</v>
      </c>
      <c r="H16" s="65">
        <f>'4А'!AU2</f>
        <v>18</v>
      </c>
      <c r="I16" s="65">
        <f>'4Б'!AU2</f>
        <v>21</v>
      </c>
      <c r="J16" s="65"/>
      <c r="K16" s="65"/>
      <c r="L16" s="67">
        <f>'1'!R141</f>
        <v>0.79591836734693877</v>
      </c>
    </row>
    <row r="17" spans="1:12" ht="15">
      <c r="A17" s="42">
        <v>15</v>
      </c>
      <c r="B17" s="88" t="s">
        <v>122</v>
      </c>
      <c r="C17" s="48">
        <f>'1'!S1</f>
        <v>1</v>
      </c>
      <c r="D17" s="89">
        <v>40.82</v>
      </c>
      <c r="E17" s="89">
        <v>54.17</v>
      </c>
      <c r="F17" s="89">
        <v>51.95</v>
      </c>
      <c r="G17" s="45">
        <f t="shared" ref="G17:G24" si="1">1-L17</f>
        <v>0.59183673469387754</v>
      </c>
      <c r="H17" s="65">
        <f>'4А'!AV2</f>
        <v>11</v>
      </c>
      <c r="I17" s="65">
        <f>'4Б'!AV2</f>
        <v>9</v>
      </c>
      <c r="J17" s="65"/>
      <c r="K17" s="65"/>
      <c r="L17" s="67">
        <f>'1'!S141</f>
        <v>0.40816326530612246</v>
      </c>
    </row>
    <row r="18" spans="1:12" ht="15">
      <c r="A18" s="42">
        <v>16</v>
      </c>
      <c r="B18" s="88" t="s">
        <v>123</v>
      </c>
      <c r="C18" s="48">
        <f>'1'!T1</f>
        <v>1</v>
      </c>
      <c r="D18" s="89">
        <v>93.88</v>
      </c>
      <c r="E18" s="89">
        <v>93.32</v>
      </c>
      <c r="F18" s="89">
        <v>92.36</v>
      </c>
      <c r="G18" s="45">
        <f t="shared" si="1"/>
        <v>6.1224489795918324E-2</v>
      </c>
      <c r="H18" s="65">
        <f>'4А'!AW2</f>
        <v>22</v>
      </c>
      <c r="I18" s="65">
        <f>'4Б'!AW2</f>
        <v>24</v>
      </c>
      <c r="J18" s="65"/>
      <c r="K18" s="65"/>
      <c r="L18" s="67">
        <f>'1'!T141</f>
        <v>0.93877551020408168</v>
      </c>
    </row>
    <row r="19" spans="1:12" ht="15">
      <c r="A19" s="42">
        <v>17</v>
      </c>
      <c r="B19" s="88" t="s">
        <v>124</v>
      </c>
      <c r="C19" s="48">
        <f>'1'!U1</f>
        <v>1</v>
      </c>
      <c r="D19" s="89">
        <v>89.8</v>
      </c>
      <c r="E19" s="89">
        <v>88.89</v>
      </c>
      <c r="F19" s="89">
        <v>86.87</v>
      </c>
      <c r="G19" s="45">
        <f t="shared" si="1"/>
        <v>0.10204081632653061</v>
      </c>
      <c r="H19" s="65">
        <f>'4А'!AX2</f>
        <v>22</v>
      </c>
      <c r="I19" s="65">
        <f>'4Б'!AX2</f>
        <v>22</v>
      </c>
      <c r="J19" s="65"/>
      <c r="K19" s="65"/>
      <c r="L19" s="67">
        <f>'1'!U141</f>
        <v>0.89795918367346939</v>
      </c>
    </row>
    <row r="20" spans="1:12" ht="15">
      <c r="A20" s="42">
        <v>18</v>
      </c>
      <c r="B20" s="88" t="s">
        <v>125</v>
      </c>
      <c r="C20" s="48">
        <f>'1'!V1</f>
        <v>1</v>
      </c>
      <c r="D20" s="89">
        <v>40.82</v>
      </c>
      <c r="E20" s="89">
        <v>60.7</v>
      </c>
      <c r="F20" s="89">
        <v>60.06</v>
      </c>
      <c r="G20" s="45">
        <f t="shared" si="1"/>
        <v>0.59183673469387754</v>
      </c>
      <c r="H20" s="65">
        <f>'4А'!AY2</f>
        <v>6</v>
      </c>
      <c r="I20" s="65">
        <f>'4Б'!AY2</f>
        <v>14</v>
      </c>
      <c r="J20" s="65"/>
      <c r="K20" s="65"/>
      <c r="L20" s="67">
        <f>'1'!V141</f>
        <v>0.40816326530612246</v>
      </c>
    </row>
    <row r="21" spans="1:12" ht="15">
      <c r="A21" s="42">
        <v>19</v>
      </c>
      <c r="B21" s="88" t="s">
        <v>126</v>
      </c>
      <c r="C21" s="48">
        <f>'1'!W1</f>
        <v>2</v>
      </c>
      <c r="D21" s="89">
        <v>90.82</v>
      </c>
      <c r="E21" s="89">
        <v>85.16</v>
      </c>
      <c r="F21" s="89">
        <v>81.88</v>
      </c>
      <c r="G21" s="45">
        <f t="shared" si="1"/>
        <v>0.12244897959183676</v>
      </c>
      <c r="H21" s="65">
        <f>'4А'!AZ2</f>
        <v>21</v>
      </c>
      <c r="I21" s="65">
        <f>'4Б'!AZ2</f>
        <v>22</v>
      </c>
      <c r="J21" s="65"/>
      <c r="K21" s="65"/>
      <c r="L21" s="67">
        <f>'1'!W141</f>
        <v>0.87755102040816324</v>
      </c>
    </row>
    <row r="22" spans="1:12" ht="15">
      <c r="A22" s="42">
        <v>20</v>
      </c>
      <c r="B22" s="88" t="s">
        <v>127</v>
      </c>
      <c r="C22" s="48">
        <f>'1'!X1</f>
        <v>1</v>
      </c>
      <c r="D22" s="89">
        <v>63.27</v>
      </c>
      <c r="E22" s="89">
        <v>74.180000000000007</v>
      </c>
      <c r="F22" s="89">
        <v>67.069999999999993</v>
      </c>
      <c r="G22" s="45">
        <f t="shared" si="1"/>
        <v>0.36734693877551017</v>
      </c>
      <c r="H22" s="65">
        <f>'4А'!BA2</f>
        <v>17</v>
      </c>
      <c r="I22" s="65">
        <f>'4Б'!BA2</f>
        <v>14</v>
      </c>
      <c r="J22" s="65"/>
      <c r="K22" s="65"/>
      <c r="L22" s="67">
        <f>'1'!X141</f>
        <v>0.63265306122448983</v>
      </c>
    </row>
    <row r="23" spans="1:12" ht="15">
      <c r="A23" s="42">
        <v>21</v>
      </c>
      <c r="B23" s="88" t="s">
        <v>128</v>
      </c>
      <c r="C23" s="48">
        <f>'1'!Y1</f>
        <v>1</v>
      </c>
      <c r="D23" s="89">
        <v>75.510000000000005</v>
      </c>
      <c r="E23" s="89">
        <v>68.28</v>
      </c>
      <c r="F23" s="89">
        <v>64.489999999999995</v>
      </c>
      <c r="G23" s="45">
        <f t="shared" si="1"/>
        <v>0.24489795918367352</v>
      </c>
      <c r="H23" s="65">
        <f>'4А'!BB2</f>
        <v>15</v>
      </c>
      <c r="I23" s="65">
        <f>'4Б'!BB2</f>
        <v>22</v>
      </c>
      <c r="J23" s="65"/>
      <c r="K23" s="65"/>
      <c r="L23" s="67">
        <f>'1'!Y141</f>
        <v>0.75510204081632648</v>
      </c>
    </row>
    <row r="24" spans="1:12" ht="15">
      <c r="A24" s="42">
        <v>22</v>
      </c>
      <c r="B24" s="88" t="s">
        <v>129</v>
      </c>
      <c r="C24" s="48">
        <f>'1'!Z1</f>
        <v>2</v>
      </c>
      <c r="D24" s="89">
        <v>33.67</v>
      </c>
      <c r="E24" s="89">
        <v>40.94</v>
      </c>
      <c r="F24" s="89">
        <v>38.049999999999997</v>
      </c>
      <c r="G24" s="45">
        <f t="shared" si="1"/>
        <v>0.77551020408163263</v>
      </c>
      <c r="H24" s="65">
        <f>'4А'!BC2</f>
        <v>3</v>
      </c>
      <c r="I24" s="65">
        <f>'4Б'!BC2</f>
        <v>8</v>
      </c>
      <c r="J24" s="65"/>
      <c r="K24" s="65"/>
      <c r="L24" s="67">
        <f>'1'!Z141</f>
        <v>0.22448979591836735</v>
      </c>
    </row>
    <row r="25" spans="1:12">
      <c r="A25" s="42"/>
      <c r="B25" s="47"/>
      <c r="C25" s="48"/>
      <c r="D25" s="64"/>
      <c r="E25" s="65"/>
      <c r="F25" s="65"/>
      <c r="G25" s="45"/>
      <c r="H25" s="65"/>
      <c r="I25" s="65"/>
      <c r="J25" s="65"/>
      <c r="K25" s="65"/>
      <c r="L25" s="67"/>
    </row>
    <row r="26" spans="1:12">
      <c r="A26" s="42"/>
      <c r="B26" s="47"/>
      <c r="C26" s="48"/>
      <c r="D26" s="64"/>
      <c r="E26" s="65"/>
      <c r="F26" s="65"/>
      <c r="G26" s="45"/>
      <c r="H26" s="65"/>
      <c r="I26" s="65"/>
      <c r="J26" s="65"/>
      <c r="K26" s="65"/>
      <c r="L26" s="67"/>
    </row>
    <row r="27" spans="1:12">
      <c r="A27" s="42"/>
      <c r="B27" s="47"/>
      <c r="C27" s="48"/>
      <c r="D27" s="64"/>
      <c r="E27" s="65"/>
      <c r="F27" s="65"/>
      <c r="G27" s="45"/>
      <c r="H27" s="65"/>
      <c r="I27" s="65"/>
      <c r="J27" s="65"/>
      <c r="K27" s="65"/>
      <c r="L27" s="67"/>
    </row>
  </sheetData>
  <mergeCells count="1">
    <mergeCell ref="H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8"/>
  <sheetViews>
    <sheetView topLeftCell="A13" zoomScale="70" zoomScaleNormal="70" workbookViewId="0">
      <selection activeCell="AI1" sqref="AI1"/>
    </sheetView>
  </sheetViews>
  <sheetFormatPr defaultRowHeight="1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30" customWidth="1"/>
    <col min="31" max="31" width="8.7109375" style="3" bestFit="1" customWidth="1"/>
    <col min="34" max="58" width="7.28515625" customWidth="1"/>
  </cols>
  <sheetData>
    <row r="1" spans="1:60">
      <c r="D1" s="31" t="s">
        <v>37</v>
      </c>
      <c r="E1" s="4">
        <f>'1'!E1</f>
        <v>2</v>
      </c>
      <c r="F1" s="4">
        <f>'1'!F1</f>
        <v>2</v>
      </c>
      <c r="G1" s="4">
        <f>'1'!G1</f>
        <v>1</v>
      </c>
      <c r="H1" s="4">
        <f>'1'!H1</f>
        <v>2</v>
      </c>
      <c r="I1" s="4">
        <f>'1'!I1</f>
        <v>3</v>
      </c>
      <c r="J1" s="4">
        <f>'1'!J1</f>
        <v>2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2</v>
      </c>
      <c r="O1" s="4">
        <f>'1'!O1</f>
        <v>1</v>
      </c>
      <c r="P1" s="4">
        <f>'1'!P1</f>
        <v>2</v>
      </c>
      <c r="Q1" s="4">
        <f>'1'!Q1</f>
        <v>1</v>
      </c>
      <c r="R1" s="4">
        <f>'1'!R1</f>
        <v>1</v>
      </c>
      <c r="S1" s="4">
        <f>'1'!S1</f>
        <v>1</v>
      </c>
      <c r="T1" s="4">
        <f>'1'!T1</f>
        <v>1</v>
      </c>
      <c r="U1" s="4">
        <f>'1'!U1</f>
        <v>1</v>
      </c>
      <c r="V1" s="4">
        <f>'1'!V1</f>
        <v>1</v>
      </c>
      <c r="W1" s="4">
        <f>'1'!W1</f>
        <v>2</v>
      </c>
      <c r="X1" s="4">
        <f>'1'!X1</f>
        <v>1</v>
      </c>
      <c r="Y1" s="4">
        <f>'1'!Y1</f>
        <v>1</v>
      </c>
      <c r="Z1" s="4">
        <f>'1'!Z1</f>
        <v>2</v>
      </c>
      <c r="AA1" s="4">
        <f>'1'!AA1</f>
        <v>0</v>
      </c>
      <c r="AB1" s="4">
        <f>'1'!AB1</f>
        <v>0</v>
      </c>
      <c r="AC1" s="4">
        <f>'1'!AC1</f>
        <v>0</v>
      </c>
      <c r="AF1" s="5">
        <f>SUM(E1:AC1)</f>
        <v>32</v>
      </c>
      <c r="AH1" s="77">
        <v>25</v>
      </c>
      <c r="BG1" s="108" t="s">
        <v>10</v>
      </c>
      <c r="BH1" s="110"/>
    </row>
    <row r="2" spans="1:60">
      <c r="AH2" s="2">
        <f t="shared" ref="AH2:AR2" si="0">COUNTIF(E6:E38,E1)</f>
        <v>23</v>
      </c>
      <c r="AI2" s="2">
        <f t="shared" si="0"/>
        <v>16</v>
      </c>
      <c r="AJ2" s="2">
        <f t="shared" si="0"/>
        <v>20</v>
      </c>
      <c r="AK2" s="2">
        <f t="shared" si="0"/>
        <v>21</v>
      </c>
      <c r="AL2" s="2">
        <f t="shared" si="0"/>
        <v>17</v>
      </c>
      <c r="AM2" s="2">
        <f t="shared" si="0"/>
        <v>10</v>
      </c>
      <c r="AN2" s="2">
        <f t="shared" si="0"/>
        <v>23</v>
      </c>
      <c r="AO2" s="2">
        <f t="shared" si="0"/>
        <v>14</v>
      </c>
      <c r="AP2" s="2">
        <f t="shared" si="0"/>
        <v>5</v>
      </c>
      <c r="AQ2" s="2">
        <f t="shared" si="0"/>
        <v>0</v>
      </c>
      <c r="AR2" s="2">
        <f t="shared" si="0"/>
        <v>18</v>
      </c>
      <c r="AS2" s="2">
        <f t="shared" ref="AS2:BF2" si="1">COUNTIF(P6:P38,P1)</f>
        <v>14</v>
      </c>
      <c r="AT2" s="2">
        <f t="shared" si="1"/>
        <v>18</v>
      </c>
      <c r="AU2" s="2">
        <f t="shared" si="1"/>
        <v>18</v>
      </c>
      <c r="AV2" s="2">
        <f t="shared" si="1"/>
        <v>11</v>
      </c>
      <c r="AW2" s="2">
        <f t="shared" si="1"/>
        <v>22</v>
      </c>
      <c r="AX2" s="2">
        <f t="shared" si="1"/>
        <v>22</v>
      </c>
      <c r="AY2" s="2">
        <f t="shared" si="1"/>
        <v>6</v>
      </c>
      <c r="AZ2" s="2">
        <f t="shared" si="1"/>
        <v>21</v>
      </c>
      <c r="BA2" s="2">
        <f t="shared" si="1"/>
        <v>17</v>
      </c>
      <c r="BB2" s="2">
        <f t="shared" si="1"/>
        <v>15</v>
      </c>
      <c r="BC2" s="2">
        <f t="shared" si="1"/>
        <v>3</v>
      </c>
      <c r="BD2" s="2">
        <f t="shared" si="1"/>
        <v>0</v>
      </c>
      <c r="BE2" s="2">
        <f t="shared" si="1"/>
        <v>0</v>
      </c>
      <c r="BF2" s="2">
        <f t="shared" si="1"/>
        <v>0</v>
      </c>
      <c r="BG2" s="108" t="s">
        <v>11</v>
      </c>
      <c r="BH2" s="110"/>
    </row>
    <row r="3" spans="1:60">
      <c r="A3" s="98" t="s">
        <v>0</v>
      </c>
      <c r="B3" s="98" t="s">
        <v>1</v>
      </c>
      <c r="C3" s="98" t="s">
        <v>3</v>
      </c>
      <c r="D3" s="98" t="s">
        <v>38</v>
      </c>
      <c r="E3" s="101" t="s">
        <v>6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95" t="s">
        <v>4</v>
      </c>
      <c r="AE3" s="95" t="s">
        <v>5</v>
      </c>
      <c r="AF3" s="98" t="s">
        <v>7</v>
      </c>
      <c r="AH3" s="2">
        <f t="shared" ref="AH3:AR3" si="2">$AH$1-AH2-AH5-AH4</f>
        <v>1</v>
      </c>
      <c r="AI3" s="2">
        <f t="shared" si="2"/>
        <v>9</v>
      </c>
      <c r="AJ3" s="2">
        <f t="shared" si="2"/>
        <v>0</v>
      </c>
      <c r="AK3" s="2">
        <f t="shared" si="2"/>
        <v>3</v>
      </c>
      <c r="AL3" s="2">
        <f t="shared" si="2"/>
        <v>4</v>
      </c>
      <c r="AM3" s="2">
        <f t="shared" si="2"/>
        <v>12</v>
      </c>
      <c r="AN3" s="2">
        <f t="shared" si="2"/>
        <v>0</v>
      </c>
      <c r="AO3" s="2">
        <f t="shared" si="2"/>
        <v>4</v>
      </c>
      <c r="AP3" s="2">
        <f t="shared" si="2"/>
        <v>14</v>
      </c>
      <c r="AQ3" s="2">
        <f t="shared" si="2"/>
        <v>17</v>
      </c>
      <c r="AR3" s="2">
        <f t="shared" si="2"/>
        <v>0</v>
      </c>
      <c r="AS3" s="2">
        <f t="shared" ref="AS3" si="3">$AH$1-AS2-AS5-AS4</f>
        <v>10</v>
      </c>
      <c r="AT3" s="2">
        <f t="shared" ref="AT3" si="4">$AH$1-AT2-AT5-AT4</f>
        <v>6</v>
      </c>
      <c r="AU3" s="2">
        <f t="shared" ref="AU3" si="5">$AH$1-AU2-AU5-AU4</f>
        <v>6</v>
      </c>
      <c r="AV3" s="2">
        <f t="shared" ref="AV3" si="6">$AH$1-AV2-AV5-AV4</f>
        <v>7</v>
      </c>
      <c r="AW3" s="2">
        <f t="shared" ref="AW3" si="7">$AH$1-AW2-AW5-AW4</f>
        <v>2</v>
      </c>
      <c r="AX3" s="2">
        <f t="shared" ref="AX3" si="8">$AH$1-AX2-AX5-AX4</f>
        <v>2</v>
      </c>
      <c r="AY3" s="2">
        <f t="shared" ref="AY3" si="9">$AH$1-AY2-AY5-AY4</f>
        <v>7</v>
      </c>
      <c r="AZ3" s="2">
        <f t="shared" ref="AZ3" si="10">$AH$1-AZ2-AZ5-AZ4</f>
        <v>3</v>
      </c>
      <c r="BA3" s="2">
        <f t="shared" ref="BA3" si="11">$AH$1-BA2-BA5-BA4</f>
        <v>2</v>
      </c>
      <c r="BB3" s="2">
        <f t="shared" ref="BB3" si="12">$AH$1-BB2-BB5-BB4</f>
        <v>7</v>
      </c>
      <c r="BC3" s="2">
        <f t="shared" ref="BC3" si="13">$AH$1-BC2-BC5-BC4</f>
        <v>12</v>
      </c>
      <c r="BD3" s="2">
        <f t="shared" ref="BD3" si="14">$AH$1-BD2-BD5-BD4</f>
        <v>25</v>
      </c>
      <c r="BE3" s="2">
        <f t="shared" ref="BE3" si="15">$AH$1-BE2-BE5-BE4</f>
        <v>25</v>
      </c>
      <c r="BF3" s="2">
        <f t="shared" ref="BF3" si="16">$AH$1-BF2-BF5-BF4</f>
        <v>25</v>
      </c>
      <c r="BG3" s="108" t="s">
        <v>12</v>
      </c>
      <c r="BH3" s="110"/>
    </row>
    <row r="4" spans="1:60">
      <c r="A4" s="99"/>
      <c r="B4" s="99"/>
      <c r="C4" s="99"/>
      <c r="D4" s="9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6"/>
      <c r="AE4" s="96"/>
      <c r="AF4" s="99"/>
      <c r="AH4" s="2">
        <f t="shared" ref="AH4:AR4" si="17">COUNTIF(E6:E38,"=N  ")</f>
        <v>0</v>
      </c>
      <c r="AI4" s="2">
        <f t="shared" si="17"/>
        <v>0</v>
      </c>
      <c r="AJ4" s="2">
        <f t="shared" si="17"/>
        <v>0</v>
      </c>
      <c r="AK4" s="2">
        <f t="shared" si="17"/>
        <v>0</v>
      </c>
      <c r="AL4" s="2">
        <f t="shared" si="17"/>
        <v>0</v>
      </c>
      <c r="AM4" s="2">
        <f t="shared" si="17"/>
        <v>0</v>
      </c>
      <c r="AN4" s="2">
        <f t="shared" si="17"/>
        <v>0</v>
      </c>
      <c r="AO4" s="2">
        <f t="shared" si="17"/>
        <v>0</v>
      </c>
      <c r="AP4" s="2">
        <f t="shared" si="17"/>
        <v>0</v>
      </c>
      <c r="AQ4" s="2">
        <f t="shared" si="17"/>
        <v>0</v>
      </c>
      <c r="AR4" s="2">
        <f t="shared" si="17"/>
        <v>0</v>
      </c>
      <c r="AS4" s="2">
        <f t="shared" ref="AS4:BF4" si="18">COUNTIF(P6:P38,"=N  ")</f>
        <v>0</v>
      </c>
      <c r="AT4" s="2">
        <f t="shared" si="18"/>
        <v>0</v>
      </c>
      <c r="AU4" s="2">
        <f t="shared" si="18"/>
        <v>0</v>
      </c>
      <c r="AV4" s="2">
        <f t="shared" si="18"/>
        <v>0</v>
      </c>
      <c r="AW4" s="2">
        <f t="shared" si="18"/>
        <v>0</v>
      </c>
      <c r="AX4" s="2">
        <f t="shared" si="18"/>
        <v>0</v>
      </c>
      <c r="AY4" s="2">
        <f t="shared" si="18"/>
        <v>0</v>
      </c>
      <c r="AZ4" s="2">
        <f t="shared" si="18"/>
        <v>0</v>
      </c>
      <c r="BA4" s="2">
        <f t="shared" si="18"/>
        <v>0</v>
      </c>
      <c r="BB4" s="2">
        <f t="shared" si="18"/>
        <v>0</v>
      </c>
      <c r="BC4" s="2">
        <f t="shared" si="18"/>
        <v>0</v>
      </c>
      <c r="BD4" s="2">
        <f t="shared" si="18"/>
        <v>0</v>
      </c>
      <c r="BE4" s="2">
        <f t="shared" si="18"/>
        <v>0</v>
      </c>
      <c r="BF4" s="2">
        <f t="shared" si="18"/>
        <v>0</v>
      </c>
      <c r="BG4" s="108" t="s">
        <v>9</v>
      </c>
      <c r="BH4" s="110"/>
    </row>
    <row r="5" spans="1:60" ht="15.75" thickBot="1">
      <c r="A5" s="100"/>
      <c r="B5" s="100"/>
      <c r="C5" s="100"/>
      <c r="D5" s="100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7"/>
      <c r="AE5" s="97"/>
      <c r="AF5" s="100"/>
      <c r="AH5" s="2">
        <f t="shared" ref="AH5:AR5" si="19">COUNTIF(E6:E38,"=0")</f>
        <v>1</v>
      </c>
      <c r="AI5" s="2">
        <f t="shared" si="19"/>
        <v>0</v>
      </c>
      <c r="AJ5" s="2">
        <f t="shared" si="19"/>
        <v>5</v>
      </c>
      <c r="AK5" s="2">
        <f t="shared" si="19"/>
        <v>1</v>
      </c>
      <c r="AL5" s="2">
        <f t="shared" si="19"/>
        <v>4</v>
      </c>
      <c r="AM5" s="2">
        <f t="shared" si="19"/>
        <v>3</v>
      </c>
      <c r="AN5" s="2">
        <f t="shared" si="19"/>
        <v>2</v>
      </c>
      <c r="AO5" s="2">
        <f t="shared" si="19"/>
        <v>7</v>
      </c>
      <c r="AP5" s="2">
        <f t="shared" si="19"/>
        <v>6</v>
      </c>
      <c r="AQ5" s="2">
        <f t="shared" si="19"/>
        <v>8</v>
      </c>
      <c r="AR5" s="2">
        <f t="shared" si="19"/>
        <v>7</v>
      </c>
      <c r="AS5" s="2">
        <f t="shared" ref="AS5:BF5" si="20">COUNTIF(P6:P38,"=0")</f>
        <v>1</v>
      </c>
      <c r="AT5" s="2">
        <f t="shared" si="20"/>
        <v>1</v>
      </c>
      <c r="AU5" s="2">
        <f t="shared" si="20"/>
        <v>1</v>
      </c>
      <c r="AV5" s="2">
        <f t="shared" si="20"/>
        <v>7</v>
      </c>
      <c r="AW5" s="2">
        <f t="shared" si="20"/>
        <v>1</v>
      </c>
      <c r="AX5" s="2">
        <f t="shared" si="20"/>
        <v>1</v>
      </c>
      <c r="AY5" s="2">
        <f t="shared" si="20"/>
        <v>12</v>
      </c>
      <c r="AZ5" s="2">
        <f t="shared" si="20"/>
        <v>1</v>
      </c>
      <c r="BA5" s="2">
        <f t="shared" si="20"/>
        <v>6</v>
      </c>
      <c r="BB5" s="2">
        <f t="shared" si="20"/>
        <v>3</v>
      </c>
      <c r="BC5" s="2">
        <f t="shared" si="20"/>
        <v>10</v>
      </c>
      <c r="BD5" s="2">
        <f t="shared" si="20"/>
        <v>0</v>
      </c>
      <c r="BE5" s="2">
        <f t="shared" si="20"/>
        <v>0</v>
      </c>
      <c r="BF5" s="2">
        <f t="shared" si="20"/>
        <v>0</v>
      </c>
      <c r="BG5" s="108" t="s">
        <v>8</v>
      </c>
      <c r="BH5" s="110"/>
    </row>
    <row r="6" spans="1:60" ht="15.75" thickBot="1">
      <c r="A6" s="1">
        <v>1</v>
      </c>
      <c r="B6" s="78" t="s">
        <v>58</v>
      </c>
      <c r="C6" s="2">
        <v>2</v>
      </c>
      <c r="D6" s="2" t="s">
        <v>28</v>
      </c>
      <c r="E6" s="81">
        <v>2</v>
      </c>
      <c r="F6" s="81">
        <v>1</v>
      </c>
      <c r="G6" s="81">
        <v>1</v>
      </c>
      <c r="H6" s="81">
        <v>2</v>
      </c>
      <c r="I6" s="81">
        <v>3</v>
      </c>
      <c r="J6" s="81">
        <v>2</v>
      </c>
      <c r="K6" s="81">
        <v>1</v>
      </c>
      <c r="L6" s="81">
        <v>0</v>
      </c>
      <c r="M6" s="81" t="s">
        <v>107</v>
      </c>
      <c r="N6" s="81" t="s">
        <v>107</v>
      </c>
      <c r="O6" s="81">
        <v>0</v>
      </c>
      <c r="P6" s="81">
        <v>2</v>
      </c>
      <c r="Q6" s="81">
        <v>1</v>
      </c>
      <c r="R6" s="81">
        <v>1</v>
      </c>
      <c r="S6" s="81">
        <v>1</v>
      </c>
      <c r="T6" s="81">
        <v>1</v>
      </c>
      <c r="U6" s="81">
        <v>1</v>
      </c>
      <c r="V6" s="81" t="s">
        <v>107</v>
      </c>
      <c r="W6" s="81">
        <v>2</v>
      </c>
      <c r="X6" s="81">
        <v>1</v>
      </c>
      <c r="Y6" s="81" t="s">
        <v>107</v>
      </c>
      <c r="Z6" s="81" t="s">
        <v>107</v>
      </c>
      <c r="AA6" s="1"/>
      <c r="AB6" s="1"/>
      <c r="AC6" s="1"/>
      <c r="AD6" s="81">
        <v>22</v>
      </c>
      <c r="AE6" s="81">
        <v>4</v>
      </c>
      <c r="AF6" s="6">
        <f>AD6/$AF$1*100</f>
        <v>68.75</v>
      </c>
    </row>
    <row r="7" spans="1:60" ht="15.75" thickBot="1">
      <c r="A7" s="1">
        <v>2</v>
      </c>
      <c r="B7" s="79" t="s">
        <v>59</v>
      </c>
      <c r="C7" s="2">
        <v>1</v>
      </c>
      <c r="D7" s="2" t="s">
        <v>28</v>
      </c>
      <c r="E7" s="81">
        <v>2</v>
      </c>
      <c r="F7" s="81">
        <v>2</v>
      </c>
      <c r="G7" s="81">
        <v>0</v>
      </c>
      <c r="H7" s="81">
        <v>2</v>
      </c>
      <c r="I7" s="81">
        <v>3</v>
      </c>
      <c r="J7" s="81">
        <v>1</v>
      </c>
      <c r="K7" s="81">
        <v>1</v>
      </c>
      <c r="L7" s="81" t="s">
        <v>107</v>
      </c>
      <c r="M7" s="81" t="s">
        <v>107</v>
      </c>
      <c r="N7" s="81" t="s">
        <v>107</v>
      </c>
      <c r="O7" s="81">
        <v>1</v>
      </c>
      <c r="P7" s="81">
        <v>1</v>
      </c>
      <c r="Q7" s="81" t="s">
        <v>107</v>
      </c>
      <c r="R7" s="81" t="s">
        <v>107</v>
      </c>
      <c r="S7" s="81" t="s">
        <v>107</v>
      </c>
      <c r="T7" s="81">
        <v>1</v>
      </c>
      <c r="U7" s="81">
        <v>1</v>
      </c>
      <c r="V7" s="81">
        <v>1</v>
      </c>
      <c r="W7" s="81">
        <v>1</v>
      </c>
      <c r="X7" s="81">
        <v>0</v>
      </c>
      <c r="Y7" s="81">
        <v>1</v>
      </c>
      <c r="Z7" s="81">
        <v>2</v>
      </c>
      <c r="AA7" s="1"/>
      <c r="AB7" s="1"/>
      <c r="AC7" s="1"/>
      <c r="AD7" s="81">
        <v>20</v>
      </c>
      <c r="AE7" s="81">
        <v>4</v>
      </c>
      <c r="AF7" s="6">
        <f t="shared" ref="AF7:AF27" si="21">AD7/$AF$1*100</f>
        <v>62.5</v>
      </c>
      <c r="AH7" s="71" t="s">
        <v>13</v>
      </c>
      <c r="AI7" s="14">
        <f>COUNTIF(AE6:AE38,"=2")</f>
        <v>0</v>
      </c>
      <c r="AJ7" s="15">
        <f>AI7/$AH$1*100</f>
        <v>0</v>
      </c>
    </row>
    <row r="8" spans="1:60" ht="15.75" thickBot="1">
      <c r="A8" s="1">
        <v>3</v>
      </c>
      <c r="B8" s="79" t="s">
        <v>60</v>
      </c>
      <c r="C8" s="2">
        <v>1</v>
      </c>
      <c r="D8" s="2" t="s">
        <v>28</v>
      </c>
      <c r="E8" s="81">
        <v>2</v>
      </c>
      <c r="F8" s="81">
        <v>2</v>
      </c>
      <c r="G8" s="81">
        <v>1</v>
      </c>
      <c r="H8" s="81">
        <v>2</v>
      </c>
      <c r="I8" s="81">
        <v>0</v>
      </c>
      <c r="J8" s="81">
        <v>1</v>
      </c>
      <c r="K8" s="81">
        <v>1</v>
      </c>
      <c r="L8" s="81">
        <v>1</v>
      </c>
      <c r="M8" s="81" t="s">
        <v>107</v>
      </c>
      <c r="N8" s="81" t="s">
        <v>107</v>
      </c>
      <c r="O8" s="81">
        <v>0</v>
      </c>
      <c r="P8" s="81">
        <v>1</v>
      </c>
      <c r="Q8" s="81" t="s">
        <v>107</v>
      </c>
      <c r="R8" s="81" t="s">
        <v>107</v>
      </c>
      <c r="S8" s="81" t="s">
        <v>107</v>
      </c>
      <c r="T8" s="81">
        <v>1</v>
      </c>
      <c r="U8" s="81">
        <v>1</v>
      </c>
      <c r="V8" s="81">
        <v>0</v>
      </c>
      <c r="W8" s="81">
        <v>2</v>
      </c>
      <c r="X8" s="81">
        <v>1</v>
      </c>
      <c r="Y8" s="81" t="s">
        <v>107</v>
      </c>
      <c r="Z8" s="81" t="s">
        <v>107</v>
      </c>
      <c r="AA8" s="1"/>
      <c r="AB8" s="1"/>
      <c r="AC8" s="1"/>
      <c r="AD8" s="81">
        <v>16</v>
      </c>
      <c r="AE8" s="81">
        <v>3</v>
      </c>
      <c r="AF8" s="6">
        <f t="shared" si="21"/>
        <v>50</v>
      </c>
      <c r="AH8" s="72" t="s">
        <v>14</v>
      </c>
      <c r="AI8" s="8">
        <f>COUNTIF(AE6:AE38,"=3")</f>
        <v>7</v>
      </c>
      <c r="AJ8" s="13">
        <f>AI8/$AH$1*100</f>
        <v>28.000000000000004</v>
      </c>
    </row>
    <row r="9" spans="1:60" ht="15.75" thickBot="1">
      <c r="A9" s="1">
        <v>4</v>
      </c>
      <c r="B9" s="79" t="s">
        <v>61</v>
      </c>
      <c r="C9" s="2">
        <v>2</v>
      </c>
      <c r="D9" s="2" t="s">
        <v>28</v>
      </c>
      <c r="E9" s="81">
        <v>2</v>
      </c>
      <c r="F9" s="81">
        <v>2</v>
      </c>
      <c r="G9" s="81">
        <v>1</v>
      </c>
      <c r="H9" s="81">
        <v>2</v>
      </c>
      <c r="I9" s="81">
        <v>2</v>
      </c>
      <c r="J9" s="81">
        <v>1</v>
      </c>
      <c r="K9" s="81">
        <v>1</v>
      </c>
      <c r="L9" s="81">
        <v>1</v>
      </c>
      <c r="M9" s="81" t="s">
        <v>107</v>
      </c>
      <c r="N9" s="81" t="s">
        <v>107</v>
      </c>
      <c r="O9" s="81">
        <v>0</v>
      </c>
      <c r="P9" s="81">
        <v>0</v>
      </c>
      <c r="Q9" s="81">
        <v>1</v>
      </c>
      <c r="R9" s="81">
        <v>1</v>
      </c>
      <c r="S9" s="81">
        <v>1</v>
      </c>
      <c r="T9" s="81">
        <v>0</v>
      </c>
      <c r="U9" s="81">
        <v>0</v>
      </c>
      <c r="V9" s="81">
        <v>0</v>
      </c>
      <c r="W9" s="81">
        <v>2</v>
      </c>
      <c r="X9" s="81">
        <v>1</v>
      </c>
      <c r="Y9" s="81">
        <v>1</v>
      </c>
      <c r="Z9" s="81">
        <v>0</v>
      </c>
      <c r="AA9" s="1"/>
      <c r="AB9" s="1"/>
      <c r="AC9" s="1"/>
      <c r="AD9" s="81">
        <v>19</v>
      </c>
      <c r="AE9" s="81">
        <v>4</v>
      </c>
      <c r="AF9" s="6">
        <f t="shared" si="21"/>
        <v>59.375</v>
      </c>
      <c r="AH9" s="73" t="s">
        <v>15</v>
      </c>
      <c r="AI9" s="11">
        <f>COUNTIF(AE6:AE38,"=4")</f>
        <v>15</v>
      </c>
      <c r="AJ9" s="12">
        <f>AI9/$AH$1*100</f>
        <v>60</v>
      </c>
    </row>
    <row r="10" spans="1:60" ht="15.75" thickBot="1">
      <c r="A10" s="1">
        <v>5</v>
      </c>
      <c r="B10" s="79" t="s">
        <v>62</v>
      </c>
      <c r="C10" s="2">
        <v>2</v>
      </c>
      <c r="D10" s="2" t="s">
        <v>28</v>
      </c>
      <c r="E10" s="81">
        <v>2</v>
      </c>
      <c r="F10" s="81">
        <v>1</v>
      </c>
      <c r="G10" s="81">
        <v>1</v>
      </c>
      <c r="H10" s="81">
        <v>2</v>
      </c>
      <c r="I10" s="81">
        <v>3</v>
      </c>
      <c r="J10" s="81">
        <v>2</v>
      </c>
      <c r="K10" s="81">
        <v>1</v>
      </c>
      <c r="L10" s="81">
        <v>1</v>
      </c>
      <c r="M10" s="81" t="s">
        <v>107</v>
      </c>
      <c r="N10" s="81" t="s">
        <v>107</v>
      </c>
      <c r="O10" s="81">
        <v>1</v>
      </c>
      <c r="P10" s="81">
        <v>1</v>
      </c>
      <c r="Q10" s="81" t="s">
        <v>107</v>
      </c>
      <c r="R10" s="81" t="s">
        <v>107</v>
      </c>
      <c r="S10" s="81" t="s">
        <v>107</v>
      </c>
      <c r="T10" s="81">
        <v>1</v>
      </c>
      <c r="U10" s="81">
        <v>1</v>
      </c>
      <c r="V10" s="81" t="s">
        <v>107</v>
      </c>
      <c r="W10" s="81">
        <v>2</v>
      </c>
      <c r="X10" s="81">
        <v>1</v>
      </c>
      <c r="Y10" s="81">
        <v>1</v>
      </c>
      <c r="Z10" s="81" t="s">
        <v>107</v>
      </c>
      <c r="AA10" s="1"/>
      <c r="AB10" s="1"/>
      <c r="AC10" s="1"/>
      <c r="AD10" s="81">
        <v>21</v>
      </c>
      <c r="AE10" s="81">
        <v>4</v>
      </c>
      <c r="AF10" s="6">
        <f t="shared" si="21"/>
        <v>65.625</v>
      </c>
      <c r="AH10" s="74" t="s">
        <v>16</v>
      </c>
      <c r="AI10" s="9">
        <f>COUNTIF(AE6:AE38,"=5")</f>
        <v>3</v>
      </c>
      <c r="AJ10" s="10">
        <f>AI10/$AH$1*100</f>
        <v>12</v>
      </c>
    </row>
    <row r="11" spans="1:60" ht="15.75" thickBot="1">
      <c r="A11" s="1">
        <v>6</v>
      </c>
      <c r="B11" s="79" t="s">
        <v>63</v>
      </c>
      <c r="C11" s="2">
        <v>2</v>
      </c>
      <c r="D11" s="2" t="s">
        <v>28</v>
      </c>
      <c r="E11" s="81">
        <v>2</v>
      </c>
      <c r="F11" s="81">
        <v>2</v>
      </c>
      <c r="G11" s="81">
        <v>1</v>
      </c>
      <c r="H11" s="81">
        <v>1</v>
      </c>
      <c r="I11" s="81">
        <v>3</v>
      </c>
      <c r="J11" s="81">
        <v>2</v>
      </c>
      <c r="K11" s="81">
        <v>1</v>
      </c>
      <c r="L11" s="81" t="s">
        <v>107</v>
      </c>
      <c r="M11" s="81" t="s">
        <v>107</v>
      </c>
      <c r="N11" s="81" t="s">
        <v>107</v>
      </c>
      <c r="O11" s="81">
        <v>0</v>
      </c>
      <c r="P11" s="81">
        <v>2</v>
      </c>
      <c r="Q11" s="81">
        <v>1</v>
      </c>
      <c r="R11" s="81">
        <v>1</v>
      </c>
      <c r="S11" s="81">
        <v>1</v>
      </c>
      <c r="T11" s="81">
        <v>1</v>
      </c>
      <c r="U11" s="81">
        <v>1</v>
      </c>
      <c r="V11" s="81" t="s">
        <v>107</v>
      </c>
      <c r="W11" s="81">
        <v>2</v>
      </c>
      <c r="X11" s="81">
        <v>0</v>
      </c>
      <c r="Y11" s="81">
        <v>0</v>
      </c>
      <c r="Z11" s="81">
        <v>0</v>
      </c>
      <c r="AA11" s="1"/>
      <c r="AB11" s="1"/>
      <c r="AC11" s="1"/>
      <c r="AD11" s="81">
        <v>21</v>
      </c>
      <c r="AE11" s="81">
        <v>4</v>
      </c>
      <c r="AF11" s="6">
        <f t="shared" si="21"/>
        <v>65.625</v>
      </c>
    </row>
    <row r="12" spans="1:60" ht="15.75" thickBot="1">
      <c r="A12" s="1">
        <v>7</v>
      </c>
      <c r="B12" s="79" t="s">
        <v>64</v>
      </c>
      <c r="C12" s="2">
        <v>1</v>
      </c>
      <c r="D12" s="2" t="s">
        <v>28</v>
      </c>
      <c r="E12" s="81">
        <v>2</v>
      </c>
      <c r="F12" s="81">
        <v>1</v>
      </c>
      <c r="G12" s="81">
        <v>1</v>
      </c>
      <c r="H12" s="81">
        <v>2</v>
      </c>
      <c r="I12" s="81">
        <v>3</v>
      </c>
      <c r="J12" s="81">
        <v>1</v>
      </c>
      <c r="K12" s="81">
        <v>1</v>
      </c>
      <c r="L12" s="81">
        <v>0</v>
      </c>
      <c r="M12" s="81" t="s">
        <v>107</v>
      </c>
      <c r="N12" s="81">
        <v>0</v>
      </c>
      <c r="O12" s="81">
        <v>1</v>
      </c>
      <c r="P12" s="81">
        <v>1</v>
      </c>
      <c r="Q12" s="81">
        <v>1</v>
      </c>
      <c r="R12" s="81">
        <v>1</v>
      </c>
      <c r="S12" s="81">
        <v>0</v>
      </c>
      <c r="T12" s="81">
        <v>1</v>
      </c>
      <c r="U12" s="81">
        <v>1</v>
      </c>
      <c r="V12" s="81">
        <v>0</v>
      </c>
      <c r="W12" s="81">
        <v>2</v>
      </c>
      <c r="X12" s="81">
        <v>0</v>
      </c>
      <c r="Y12" s="81">
        <v>1</v>
      </c>
      <c r="Z12" s="81">
        <v>1</v>
      </c>
      <c r="AA12" s="1"/>
      <c r="AB12" s="1"/>
      <c r="AC12" s="1"/>
      <c r="AD12" s="81">
        <v>21</v>
      </c>
      <c r="AE12" s="81">
        <v>4</v>
      </c>
      <c r="AF12" s="6">
        <f t="shared" si="21"/>
        <v>65.625</v>
      </c>
      <c r="AH12" s="92" t="s">
        <v>55</v>
      </c>
      <c r="AI12" s="92"/>
      <c r="AJ12" s="70">
        <f>COUNTIF(AF6:AF38,100)</f>
        <v>0</v>
      </c>
    </row>
    <row r="13" spans="1:60" ht="15.75" thickBot="1">
      <c r="A13" s="1">
        <v>8</v>
      </c>
      <c r="B13" s="79" t="s">
        <v>65</v>
      </c>
      <c r="C13" s="2">
        <v>2</v>
      </c>
      <c r="D13" s="2" t="s">
        <v>28</v>
      </c>
      <c r="E13" s="81">
        <v>2</v>
      </c>
      <c r="F13" s="81">
        <v>2</v>
      </c>
      <c r="G13" s="81">
        <v>1</v>
      </c>
      <c r="H13" s="81">
        <v>2</v>
      </c>
      <c r="I13" s="81">
        <v>3</v>
      </c>
      <c r="J13" s="81">
        <v>2</v>
      </c>
      <c r="K13" s="81">
        <v>1</v>
      </c>
      <c r="L13" s="81">
        <v>1</v>
      </c>
      <c r="M13" s="81">
        <v>0</v>
      </c>
      <c r="N13" s="81">
        <v>0</v>
      </c>
      <c r="O13" s="81">
        <v>1</v>
      </c>
      <c r="P13" s="81">
        <v>2</v>
      </c>
      <c r="Q13" s="81">
        <v>1</v>
      </c>
      <c r="R13" s="81">
        <v>1</v>
      </c>
      <c r="S13" s="81">
        <v>1</v>
      </c>
      <c r="T13" s="81">
        <v>1</v>
      </c>
      <c r="U13" s="81">
        <v>1</v>
      </c>
      <c r="V13" s="81">
        <v>1</v>
      </c>
      <c r="W13" s="81">
        <v>2</v>
      </c>
      <c r="X13" s="81">
        <v>1</v>
      </c>
      <c r="Y13" s="81">
        <v>1</v>
      </c>
      <c r="Z13" s="81">
        <v>1</v>
      </c>
      <c r="AA13" s="1"/>
      <c r="AB13" s="1"/>
      <c r="AC13" s="1"/>
      <c r="AD13" s="81">
        <v>28</v>
      </c>
      <c r="AE13" s="81">
        <v>5</v>
      </c>
      <c r="AF13" s="6">
        <f t="shared" si="21"/>
        <v>87.5</v>
      </c>
      <c r="AH13" s="93" t="s">
        <v>17</v>
      </c>
      <c r="AI13" s="94"/>
      <c r="AJ13" s="7">
        <f>SUM(AI8:AI10)/$AH$1*100</f>
        <v>100</v>
      </c>
    </row>
    <row r="14" spans="1:60" ht="15.75" thickBot="1">
      <c r="A14" s="1">
        <v>9</v>
      </c>
      <c r="B14" s="79" t="s">
        <v>66</v>
      </c>
      <c r="C14" s="2">
        <v>1</v>
      </c>
      <c r="D14" s="2" t="s">
        <v>28</v>
      </c>
      <c r="E14" s="81">
        <v>2</v>
      </c>
      <c r="F14" s="81">
        <v>2</v>
      </c>
      <c r="G14" s="81">
        <v>0</v>
      </c>
      <c r="H14" s="81">
        <v>2</v>
      </c>
      <c r="I14" s="81">
        <v>3</v>
      </c>
      <c r="J14" s="81">
        <v>0</v>
      </c>
      <c r="K14" s="81">
        <v>1</v>
      </c>
      <c r="L14" s="81">
        <v>0</v>
      </c>
      <c r="M14" s="81" t="s">
        <v>107</v>
      </c>
      <c r="N14" s="81" t="s">
        <v>107</v>
      </c>
      <c r="O14" s="81">
        <v>1</v>
      </c>
      <c r="P14" s="81">
        <v>1</v>
      </c>
      <c r="Q14" s="81">
        <v>1</v>
      </c>
      <c r="R14" s="81">
        <v>1</v>
      </c>
      <c r="S14" s="81">
        <v>1</v>
      </c>
      <c r="T14" s="81">
        <v>1</v>
      </c>
      <c r="U14" s="81">
        <v>1</v>
      </c>
      <c r="V14" s="81">
        <v>0</v>
      </c>
      <c r="W14" s="81">
        <v>2</v>
      </c>
      <c r="X14" s="81">
        <v>1</v>
      </c>
      <c r="Y14" s="81">
        <v>1</v>
      </c>
      <c r="Z14" s="81">
        <v>2</v>
      </c>
      <c r="AA14" s="1"/>
      <c r="AB14" s="1"/>
      <c r="AC14" s="1"/>
      <c r="AD14" s="81">
        <v>23</v>
      </c>
      <c r="AE14" s="81">
        <v>4</v>
      </c>
      <c r="AF14" s="6">
        <f t="shared" si="21"/>
        <v>71.875</v>
      </c>
      <c r="AH14" s="93" t="s">
        <v>33</v>
      </c>
      <c r="AI14" s="94"/>
      <c r="AJ14" s="7">
        <f>SUM(AI9:AI10)/$AH$1*100</f>
        <v>72</v>
      </c>
    </row>
    <row r="15" spans="1:60" ht="15.75" thickBot="1">
      <c r="A15" s="1">
        <v>10</v>
      </c>
      <c r="B15" s="79" t="s">
        <v>67</v>
      </c>
      <c r="C15" s="2">
        <v>1</v>
      </c>
      <c r="D15" s="2" t="s">
        <v>28</v>
      </c>
      <c r="E15" s="81">
        <v>2</v>
      </c>
      <c r="F15" s="81">
        <v>2</v>
      </c>
      <c r="G15" s="81">
        <v>1</v>
      </c>
      <c r="H15" s="81">
        <v>2</v>
      </c>
      <c r="I15" s="81">
        <v>3</v>
      </c>
      <c r="J15" s="81">
        <v>1</v>
      </c>
      <c r="K15" s="81">
        <v>1</v>
      </c>
      <c r="L15" s="81">
        <v>1</v>
      </c>
      <c r="M15" s="81">
        <v>0</v>
      </c>
      <c r="N15" s="81">
        <v>1</v>
      </c>
      <c r="O15" s="81">
        <v>1</v>
      </c>
      <c r="P15" s="81">
        <v>2</v>
      </c>
      <c r="Q15" s="81">
        <v>1</v>
      </c>
      <c r="R15" s="81">
        <v>1</v>
      </c>
      <c r="S15" s="81">
        <v>1</v>
      </c>
      <c r="T15" s="81">
        <v>1</v>
      </c>
      <c r="U15" s="81">
        <v>1</v>
      </c>
      <c r="V15" s="81">
        <v>1</v>
      </c>
      <c r="W15" s="81">
        <v>2</v>
      </c>
      <c r="X15" s="81">
        <v>1</v>
      </c>
      <c r="Y15" s="81">
        <v>1</v>
      </c>
      <c r="Z15" s="81">
        <v>2</v>
      </c>
      <c r="AA15" s="1"/>
      <c r="AB15" s="1"/>
      <c r="AC15" s="1"/>
      <c r="AD15" s="81">
        <v>29</v>
      </c>
      <c r="AE15" s="81">
        <v>5</v>
      </c>
      <c r="AF15" s="6">
        <f t="shared" si="21"/>
        <v>90.625</v>
      </c>
      <c r="AH15" s="93" t="s">
        <v>30</v>
      </c>
      <c r="AI15" s="94"/>
      <c r="AJ15" s="7">
        <f>AVERAGE(AD6:AD38)</f>
        <v>20.84</v>
      </c>
    </row>
    <row r="16" spans="1:60" ht="15.75" thickBot="1">
      <c r="A16" s="1">
        <v>11</v>
      </c>
      <c r="B16" s="79" t="s">
        <v>68</v>
      </c>
      <c r="C16" s="2">
        <v>2</v>
      </c>
      <c r="D16" s="2" t="s">
        <v>28</v>
      </c>
      <c r="E16" s="81">
        <v>2</v>
      </c>
      <c r="F16" s="81">
        <v>2</v>
      </c>
      <c r="G16" s="81">
        <v>1</v>
      </c>
      <c r="H16" s="81">
        <v>2</v>
      </c>
      <c r="I16" s="81">
        <v>3</v>
      </c>
      <c r="J16" s="81">
        <v>2</v>
      </c>
      <c r="K16" s="81">
        <v>1</v>
      </c>
      <c r="L16" s="81">
        <v>1</v>
      </c>
      <c r="M16" s="81">
        <v>1</v>
      </c>
      <c r="N16" s="81" t="s">
        <v>107</v>
      </c>
      <c r="O16" s="81">
        <v>1</v>
      </c>
      <c r="P16" s="81">
        <v>2</v>
      </c>
      <c r="Q16" s="81">
        <v>1</v>
      </c>
      <c r="R16" s="81">
        <v>1</v>
      </c>
      <c r="S16" s="81">
        <v>0</v>
      </c>
      <c r="T16" s="81">
        <v>1</v>
      </c>
      <c r="U16" s="81">
        <v>1</v>
      </c>
      <c r="V16" s="81" t="s">
        <v>107</v>
      </c>
      <c r="W16" s="81">
        <v>2</v>
      </c>
      <c r="X16" s="81">
        <v>0</v>
      </c>
      <c r="Y16" s="81" t="s">
        <v>107</v>
      </c>
      <c r="Z16" s="81" t="s">
        <v>107</v>
      </c>
      <c r="AA16" s="1"/>
      <c r="AB16" s="1"/>
      <c r="AC16" s="1"/>
      <c r="AD16" s="81">
        <v>24</v>
      </c>
      <c r="AE16" s="81">
        <v>4</v>
      </c>
      <c r="AF16" s="6">
        <f t="shared" si="21"/>
        <v>75</v>
      </c>
      <c r="AH16" s="93" t="s">
        <v>18</v>
      </c>
      <c r="AI16" s="94"/>
      <c r="AJ16" s="7">
        <f>AVERAGE(AE6:AE38)</f>
        <v>3.84</v>
      </c>
    </row>
    <row r="17" spans="1:37" ht="15.75" thickBot="1">
      <c r="A17" s="1">
        <v>12</v>
      </c>
      <c r="B17" s="79" t="s">
        <v>69</v>
      </c>
      <c r="C17" s="2">
        <v>2</v>
      </c>
      <c r="D17" s="2" t="s">
        <v>28</v>
      </c>
      <c r="E17" s="81">
        <v>0</v>
      </c>
      <c r="F17" s="81">
        <v>1</v>
      </c>
      <c r="G17" s="81">
        <v>1</v>
      </c>
      <c r="H17" s="81">
        <v>2</v>
      </c>
      <c r="I17" s="81">
        <v>3</v>
      </c>
      <c r="J17" s="81">
        <v>2</v>
      </c>
      <c r="K17" s="81">
        <v>1</v>
      </c>
      <c r="L17" s="81">
        <v>0</v>
      </c>
      <c r="M17" s="81">
        <v>1</v>
      </c>
      <c r="N17" s="81">
        <v>0</v>
      </c>
      <c r="O17" s="81">
        <v>1</v>
      </c>
      <c r="P17" s="81">
        <v>2</v>
      </c>
      <c r="Q17" s="81">
        <v>1</v>
      </c>
      <c r="R17" s="81">
        <v>1</v>
      </c>
      <c r="S17" s="81" t="s">
        <v>107</v>
      </c>
      <c r="T17" s="81" t="s">
        <v>107</v>
      </c>
      <c r="U17" s="81" t="s">
        <v>107</v>
      </c>
      <c r="V17" s="81" t="s">
        <v>107</v>
      </c>
      <c r="W17" s="81" t="s">
        <v>107</v>
      </c>
      <c r="X17" s="81" t="s">
        <v>107</v>
      </c>
      <c r="Y17" s="81" t="s">
        <v>107</v>
      </c>
      <c r="Z17" s="81" t="s">
        <v>107</v>
      </c>
      <c r="AA17" s="1"/>
      <c r="AB17" s="1"/>
      <c r="AC17" s="1"/>
      <c r="AD17" s="81">
        <v>16</v>
      </c>
      <c r="AE17" s="81">
        <v>3</v>
      </c>
      <c r="AF17" s="6">
        <f t="shared" si="21"/>
        <v>50</v>
      </c>
      <c r="AH17" s="93" t="s">
        <v>56</v>
      </c>
      <c r="AI17" s="94"/>
      <c r="AJ17" s="7">
        <f>AVERAGE(AF6:AF38)</f>
        <v>65.125</v>
      </c>
    </row>
    <row r="18" spans="1:37" ht="15.75" thickBot="1">
      <c r="A18" s="1">
        <v>13</v>
      </c>
      <c r="B18" s="79" t="s">
        <v>70</v>
      </c>
      <c r="C18" s="2">
        <v>2</v>
      </c>
      <c r="D18" s="2" t="s">
        <v>28</v>
      </c>
      <c r="E18" s="81">
        <v>2</v>
      </c>
      <c r="F18" s="81">
        <v>2</v>
      </c>
      <c r="G18" s="81">
        <v>1</v>
      </c>
      <c r="H18" s="81">
        <v>2</v>
      </c>
      <c r="I18" s="81">
        <v>0</v>
      </c>
      <c r="J18" s="81">
        <v>1</v>
      </c>
      <c r="K18" s="81">
        <v>1</v>
      </c>
      <c r="L18" s="81">
        <v>1</v>
      </c>
      <c r="M18" s="81">
        <v>0</v>
      </c>
      <c r="N18" s="81" t="s">
        <v>107</v>
      </c>
      <c r="O18" s="81">
        <v>1</v>
      </c>
      <c r="P18" s="81">
        <v>2</v>
      </c>
      <c r="Q18" s="81">
        <v>1</v>
      </c>
      <c r="R18" s="81">
        <v>1</v>
      </c>
      <c r="S18" s="81">
        <v>1</v>
      </c>
      <c r="T18" s="81">
        <v>1</v>
      </c>
      <c r="U18" s="81">
        <v>1</v>
      </c>
      <c r="V18" s="81">
        <v>0</v>
      </c>
      <c r="W18" s="81">
        <v>2</v>
      </c>
      <c r="X18" s="81">
        <v>1</v>
      </c>
      <c r="Y18" s="81" t="s">
        <v>107</v>
      </c>
      <c r="Z18" s="81" t="s">
        <v>107</v>
      </c>
      <c r="AA18" s="1"/>
      <c r="AB18" s="1"/>
      <c r="AC18" s="1"/>
      <c r="AD18" s="81">
        <v>21</v>
      </c>
      <c r="AE18" s="81">
        <v>4</v>
      </c>
      <c r="AF18" s="6">
        <f t="shared" si="21"/>
        <v>65.625</v>
      </c>
    </row>
    <row r="19" spans="1:37" ht="15.75" thickBot="1">
      <c r="A19" s="1">
        <v>14</v>
      </c>
      <c r="B19" s="79" t="s">
        <v>71</v>
      </c>
      <c r="C19" s="2">
        <v>1</v>
      </c>
      <c r="D19" s="2" t="s">
        <v>28</v>
      </c>
      <c r="E19" s="81">
        <v>2</v>
      </c>
      <c r="F19" s="81">
        <v>1</v>
      </c>
      <c r="G19" s="81">
        <v>0</v>
      </c>
      <c r="H19" s="81">
        <v>1</v>
      </c>
      <c r="I19" s="81">
        <v>3</v>
      </c>
      <c r="J19" s="81">
        <v>1</v>
      </c>
      <c r="K19" s="81">
        <v>1</v>
      </c>
      <c r="L19" s="81">
        <v>0</v>
      </c>
      <c r="M19" s="81" t="s">
        <v>107</v>
      </c>
      <c r="N19" s="81">
        <v>0</v>
      </c>
      <c r="O19" s="81">
        <v>0</v>
      </c>
      <c r="P19" s="81">
        <v>1</v>
      </c>
      <c r="Q19" s="81" t="s">
        <v>107</v>
      </c>
      <c r="R19" s="81" t="s">
        <v>107</v>
      </c>
      <c r="S19" s="81" t="s">
        <v>107</v>
      </c>
      <c r="T19" s="81">
        <v>1</v>
      </c>
      <c r="U19" s="81">
        <v>1</v>
      </c>
      <c r="V19" s="81">
        <v>0</v>
      </c>
      <c r="W19" s="81">
        <v>2</v>
      </c>
      <c r="X19" s="81">
        <v>1</v>
      </c>
      <c r="Y19" s="81">
        <v>1</v>
      </c>
      <c r="Z19" s="81">
        <v>0</v>
      </c>
      <c r="AA19" s="1"/>
      <c r="AB19" s="1"/>
      <c r="AC19" s="1"/>
      <c r="AD19" s="81">
        <v>16</v>
      </c>
      <c r="AE19" s="81">
        <v>3</v>
      </c>
      <c r="AF19" s="6">
        <f t="shared" si="21"/>
        <v>50</v>
      </c>
      <c r="AH19" s="104" t="s">
        <v>54</v>
      </c>
      <c r="AI19" s="105"/>
      <c r="AJ19" s="69" t="s">
        <v>53</v>
      </c>
      <c r="AK19" s="69" t="s">
        <v>52</v>
      </c>
    </row>
    <row r="20" spans="1:37" ht="15.75" thickBot="1">
      <c r="A20" s="1">
        <v>15</v>
      </c>
      <c r="B20" s="79" t="s">
        <v>72</v>
      </c>
      <c r="C20" s="2">
        <v>2</v>
      </c>
      <c r="D20" s="2" t="s">
        <v>28</v>
      </c>
      <c r="E20" s="81">
        <v>2</v>
      </c>
      <c r="F20" s="81">
        <v>1</v>
      </c>
      <c r="G20" s="81">
        <v>1</v>
      </c>
      <c r="H20" s="81">
        <v>2</v>
      </c>
      <c r="I20" s="81">
        <v>3</v>
      </c>
      <c r="J20" s="81">
        <v>2</v>
      </c>
      <c r="K20" s="81">
        <v>1</v>
      </c>
      <c r="L20" s="81" t="s">
        <v>107</v>
      </c>
      <c r="M20" s="81">
        <v>1</v>
      </c>
      <c r="N20" s="81" t="s">
        <v>107</v>
      </c>
      <c r="O20" s="81">
        <v>1</v>
      </c>
      <c r="P20" s="81">
        <v>2</v>
      </c>
      <c r="Q20" s="81" t="s">
        <v>107</v>
      </c>
      <c r="R20" s="81" t="s">
        <v>107</v>
      </c>
      <c r="S20" s="81" t="s">
        <v>107</v>
      </c>
      <c r="T20" s="81" t="s">
        <v>107</v>
      </c>
      <c r="U20" s="81" t="s">
        <v>107</v>
      </c>
      <c r="V20" s="81" t="s">
        <v>107</v>
      </c>
      <c r="W20" s="81" t="s">
        <v>107</v>
      </c>
      <c r="X20" s="81" t="s">
        <v>107</v>
      </c>
      <c r="Y20" s="81" t="s">
        <v>107</v>
      </c>
      <c r="Z20" s="81" t="s">
        <v>107</v>
      </c>
      <c r="AA20" s="1"/>
      <c r="AB20" s="1"/>
      <c r="AC20" s="1"/>
      <c r="AD20" s="81">
        <v>16</v>
      </c>
      <c r="AE20" s="81">
        <v>3</v>
      </c>
      <c r="AF20" s="6">
        <f t="shared" si="21"/>
        <v>50</v>
      </c>
      <c r="AH20" s="108" t="s">
        <v>47</v>
      </c>
      <c r="AI20" s="109"/>
      <c r="AJ20" s="75">
        <f>COUNTIF(AF6:AF38,"&gt;=85")</f>
        <v>2</v>
      </c>
      <c r="AK20" s="75">
        <f>AJ20/AH1*100</f>
        <v>8</v>
      </c>
    </row>
    <row r="21" spans="1:37" ht="15.75" thickBot="1">
      <c r="A21" s="1">
        <v>16</v>
      </c>
      <c r="B21" s="79" t="s">
        <v>73</v>
      </c>
      <c r="C21" s="2">
        <v>1</v>
      </c>
      <c r="D21" s="2" t="s">
        <v>28</v>
      </c>
      <c r="E21" s="81">
        <v>1</v>
      </c>
      <c r="F21" s="81">
        <v>1</v>
      </c>
      <c r="G21" s="81">
        <v>0</v>
      </c>
      <c r="H21" s="81">
        <v>2</v>
      </c>
      <c r="I21" s="81">
        <v>3</v>
      </c>
      <c r="J21" s="81">
        <v>0</v>
      </c>
      <c r="K21" s="81">
        <v>0</v>
      </c>
      <c r="L21" s="81">
        <v>0</v>
      </c>
      <c r="M21" s="81" t="s">
        <v>107</v>
      </c>
      <c r="N21" s="81">
        <v>0</v>
      </c>
      <c r="O21" s="81">
        <v>1</v>
      </c>
      <c r="P21" s="81">
        <v>1</v>
      </c>
      <c r="Q21" s="81">
        <v>1</v>
      </c>
      <c r="R21" s="81">
        <v>1</v>
      </c>
      <c r="S21" s="81">
        <v>1</v>
      </c>
      <c r="T21" s="81">
        <v>1</v>
      </c>
      <c r="U21" s="81">
        <v>1</v>
      </c>
      <c r="V21" s="81">
        <v>1</v>
      </c>
      <c r="W21" s="81">
        <v>0</v>
      </c>
      <c r="X21" s="81">
        <v>1</v>
      </c>
      <c r="Y21" s="81">
        <v>1</v>
      </c>
      <c r="Z21" s="81" t="s">
        <v>107</v>
      </c>
      <c r="AA21" s="1"/>
      <c r="AB21" s="1"/>
      <c r="AC21" s="1"/>
      <c r="AD21" s="81">
        <v>17</v>
      </c>
      <c r="AE21" s="81">
        <v>3</v>
      </c>
      <c r="AF21" s="6">
        <f t="shared" si="21"/>
        <v>53.125</v>
      </c>
      <c r="AH21" s="108" t="s">
        <v>48</v>
      </c>
      <c r="AI21" s="110"/>
      <c r="AJ21" s="75">
        <f>COUNTIF(AF6:AF38,"&gt;=75")-AJ20</f>
        <v>4</v>
      </c>
      <c r="AK21" s="75">
        <f>AJ21/AH1*100</f>
        <v>16</v>
      </c>
    </row>
    <row r="22" spans="1:37" ht="15.75" thickBot="1">
      <c r="A22" s="1">
        <v>17</v>
      </c>
      <c r="B22" s="79" t="s">
        <v>74</v>
      </c>
      <c r="C22" s="2">
        <v>1</v>
      </c>
      <c r="D22" s="2" t="s">
        <v>28</v>
      </c>
      <c r="E22" s="81">
        <v>2</v>
      </c>
      <c r="F22" s="81">
        <v>1</v>
      </c>
      <c r="G22" s="81">
        <v>1</v>
      </c>
      <c r="H22" s="81">
        <v>2</v>
      </c>
      <c r="I22" s="81">
        <v>3</v>
      </c>
      <c r="J22" s="81">
        <v>1</v>
      </c>
      <c r="K22" s="81">
        <v>1</v>
      </c>
      <c r="L22" s="81">
        <v>1</v>
      </c>
      <c r="M22" s="81">
        <v>0</v>
      </c>
      <c r="N22" s="81" t="s">
        <v>107</v>
      </c>
      <c r="O22" s="81">
        <v>1</v>
      </c>
      <c r="P22" s="81">
        <v>2</v>
      </c>
      <c r="Q22" s="81">
        <v>1</v>
      </c>
      <c r="R22" s="81">
        <v>1</v>
      </c>
      <c r="S22" s="81">
        <v>1</v>
      </c>
      <c r="T22" s="81">
        <v>1</v>
      </c>
      <c r="U22" s="81">
        <v>1</v>
      </c>
      <c r="V22" s="81">
        <v>0</v>
      </c>
      <c r="W22" s="81">
        <v>2</v>
      </c>
      <c r="X22" s="81">
        <v>1</v>
      </c>
      <c r="Y22" s="81" t="s">
        <v>107</v>
      </c>
      <c r="Z22" s="81" t="s">
        <v>107</v>
      </c>
      <c r="AA22" s="1"/>
      <c r="AB22" s="1"/>
      <c r="AC22" s="1"/>
      <c r="AD22" s="81">
        <v>23</v>
      </c>
      <c r="AE22" s="81">
        <v>4</v>
      </c>
      <c r="AF22" s="6">
        <f t="shared" si="21"/>
        <v>71.875</v>
      </c>
      <c r="AH22" s="108" t="s">
        <v>49</v>
      </c>
      <c r="AI22" s="109"/>
      <c r="AJ22" s="75">
        <f>COUNTIF(AF6:AF38,"&gt;=65")-AJ21-AJ20</f>
        <v>8</v>
      </c>
      <c r="AK22" s="75">
        <f>AJ22/AH1*100</f>
        <v>32</v>
      </c>
    </row>
    <row r="23" spans="1:37" ht="15.75" thickBot="1">
      <c r="A23" s="1">
        <v>18</v>
      </c>
      <c r="B23" s="79" t="s">
        <v>75</v>
      </c>
      <c r="C23" s="2">
        <v>2</v>
      </c>
      <c r="D23" s="2" t="s">
        <v>28</v>
      </c>
      <c r="E23" s="81">
        <v>2</v>
      </c>
      <c r="F23" s="81">
        <v>2</v>
      </c>
      <c r="G23" s="81">
        <v>1</v>
      </c>
      <c r="H23" s="81">
        <v>2</v>
      </c>
      <c r="I23" s="81">
        <v>2</v>
      </c>
      <c r="J23" s="81">
        <v>2</v>
      </c>
      <c r="K23" s="81">
        <v>1</v>
      </c>
      <c r="L23" s="81">
        <v>1</v>
      </c>
      <c r="M23" s="81">
        <v>1</v>
      </c>
      <c r="N23" s="81">
        <v>1</v>
      </c>
      <c r="O23" s="81">
        <v>1</v>
      </c>
      <c r="P23" s="81">
        <v>2</v>
      </c>
      <c r="Q23" s="81">
        <v>1</v>
      </c>
      <c r="R23" s="81">
        <v>1</v>
      </c>
      <c r="S23" s="81">
        <v>1</v>
      </c>
      <c r="T23" s="81">
        <v>1</v>
      </c>
      <c r="U23" s="81">
        <v>1</v>
      </c>
      <c r="V23" s="81">
        <v>0</v>
      </c>
      <c r="W23" s="81">
        <v>2</v>
      </c>
      <c r="X23" s="81">
        <v>1</v>
      </c>
      <c r="Y23" s="81">
        <v>1</v>
      </c>
      <c r="Z23" s="81">
        <v>0</v>
      </c>
      <c r="AA23" s="1"/>
      <c r="AB23" s="1"/>
      <c r="AC23" s="1"/>
      <c r="AD23" s="81">
        <v>27</v>
      </c>
      <c r="AE23" s="81">
        <v>5</v>
      </c>
      <c r="AF23" s="6">
        <f t="shared" si="21"/>
        <v>84.375</v>
      </c>
      <c r="AH23" s="108" t="s">
        <v>50</v>
      </c>
      <c r="AI23" s="109"/>
      <c r="AJ23" s="75">
        <f>COUNTIF(AF6:AF38,"&gt;=50")-AJ22-AJ21-AJ20</f>
        <v>10</v>
      </c>
      <c r="AK23" s="75">
        <f>AJ23/AH1*100</f>
        <v>40</v>
      </c>
    </row>
    <row r="24" spans="1:37" ht="15.75" thickBot="1">
      <c r="A24" s="1">
        <v>19</v>
      </c>
      <c r="B24" s="79" t="s">
        <v>76</v>
      </c>
      <c r="C24" s="2">
        <v>2</v>
      </c>
      <c r="D24" s="2" t="s">
        <v>28</v>
      </c>
      <c r="E24" s="81">
        <v>2</v>
      </c>
      <c r="F24" s="81">
        <v>2</v>
      </c>
      <c r="G24" s="81">
        <v>0</v>
      </c>
      <c r="H24" s="81">
        <v>2</v>
      </c>
      <c r="I24" s="81">
        <v>3</v>
      </c>
      <c r="J24" s="81">
        <v>2</v>
      </c>
      <c r="K24" s="81">
        <v>1</v>
      </c>
      <c r="L24" s="81">
        <v>1</v>
      </c>
      <c r="M24" s="81">
        <v>1</v>
      </c>
      <c r="N24" s="81" t="s">
        <v>107</v>
      </c>
      <c r="O24" s="81">
        <v>0</v>
      </c>
      <c r="P24" s="81">
        <v>2</v>
      </c>
      <c r="Q24" s="81">
        <v>1</v>
      </c>
      <c r="R24" s="81">
        <v>1</v>
      </c>
      <c r="S24" s="81">
        <v>1</v>
      </c>
      <c r="T24" s="81">
        <v>1</v>
      </c>
      <c r="U24" s="81">
        <v>1</v>
      </c>
      <c r="V24" s="81">
        <v>0</v>
      </c>
      <c r="W24" s="81">
        <v>2</v>
      </c>
      <c r="X24" s="81">
        <v>1</v>
      </c>
      <c r="Y24" s="81">
        <v>1</v>
      </c>
      <c r="Z24" s="81">
        <v>0</v>
      </c>
      <c r="AA24" s="1"/>
      <c r="AB24" s="1"/>
      <c r="AC24" s="1"/>
      <c r="AD24" s="81">
        <v>25</v>
      </c>
      <c r="AE24" s="81">
        <v>4</v>
      </c>
      <c r="AF24" s="6">
        <f t="shared" si="21"/>
        <v>78.125</v>
      </c>
      <c r="AH24" s="108" t="s">
        <v>51</v>
      </c>
      <c r="AI24" s="109"/>
      <c r="AJ24" s="75">
        <f>COUNTIF(AF6:AF38,"&lt;50")</f>
        <v>1</v>
      </c>
      <c r="AK24" s="75">
        <f>AJ24/AH1*100</f>
        <v>4</v>
      </c>
    </row>
    <row r="25" spans="1:37" ht="15.75" thickBot="1">
      <c r="A25" s="1">
        <v>20</v>
      </c>
      <c r="B25" s="79" t="s">
        <v>77</v>
      </c>
      <c r="C25" s="2">
        <v>1</v>
      </c>
      <c r="D25" s="2" t="s">
        <v>28</v>
      </c>
      <c r="E25" s="81">
        <v>2</v>
      </c>
      <c r="F25" s="81">
        <v>2</v>
      </c>
      <c r="G25" s="81">
        <v>1</v>
      </c>
      <c r="H25" s="81">
        <v>2</v>
      </c>
      <c r="I25" s="81">
        <v>0</v>
      </c>
      <c r="J25" s="81">
        <v>1</v>
      </c>
      <c r="K25" s="81">
        <v>1</v>
      </c>
      <c r="L25" s="81">
        <v>1</v>
      </c>
      <c r="M25" s="81">
        <v>0</v>
      </c>
      <c r="N25" s="81">
        <v>0</v>
      </c>
      <c r="O25" s="81">
        <v>0</v>
      </c>
      <c r="P25" s="81">
        <v>1</v>
      </c>
      <c r="Q25" s="81">
        <v>0</v>
      </c>
      <c r="R25" s="81">
        <v>0</v>
      </c>
      <c r="S25" s="81">
        <v>0</v>
      </c>
      <c r="T25" s="81">
        <v>1</v>
      </c>
      <c r="U25" s="81">
        <v>1</v>
      </c>
      <c r="V25" s="81" t="s">
        <v>107</v>
      </c>
      <c r="W25" s="81">
        <v>2</v>
      </c>
      <c r="X25" s="81">
        <v>0</v>
      </c>
      <c r="Y25" s="81">
        <v>0</v>
      </c>
      <c r="Z25" s="81">
        <v>0</v>
      </c>
      <c r="AA25" s="1"/>
      <c r="AB25" s="1"/>
      <c r="AC25" s="1"/>
      <c r="AD25" s="81">
        <v>15</v>
      </c>
      <c r="AE25" s="81">
        <v>3</v>
      </c>
      <c r="AF25" s="6">
        <f t="shared" si="21"/>
        <v>46.875</v>
      </c>
    </row>
    <row r="26" spans="1:37" ht="15.75" thickBot="1">
      <c r="A26" s="1">
        <v>21</v>
      </c>
      <c r="B26" s="79" t="s">
        <v>78</v>
      </c>
      <c r="C26" s="2">
        <v>2</v>
      </c>
      <c r="D26" s="2" t="s">
        <v>28</v>
      </c>
      <c r="E26" s="81">
        <v>2</v>
      </c>
      <c r="F26" s="81">
        <v>1</v>
      </c>
      <c r="G26" s="81">
        <v>1</v>
      </c>
      <c r="H26" s="81">
        <v>2</v>
      </c>
      <c r="I26" s="81" t="s">
        <v>107</v>
      </c>
      <c r="J26" s="81">
        <v>2</v>
      </c>
      <c r="K26" s="81">
        <v>1</v>
      </c>
      <c r="L26" s="81">
        <v>0</v>
      </c>
      <c r="M26" s="81" t="s">
        <v>107</v>
      </c>
      <c r="N26" s="81" t="s">
        <v>107</v>
      </c>
      <c r="O26" s="81">
        <v>1</v>
      </c>
      <c r="P26" s="81">
        <v>2</v>
      </c>
      <c r="Q26" s="81">
        <v>1</v>
      </c>
      <c r="R26" s="81">
        <v>1</v>
      </c>
      <c r="S26" s="81">
        <v>0</v>
      </c>
      <c r="T26" s="81">
        <v>1</v>
      </c>
      <c r="U26" s="81">
        <v>1</v>
      </c>
      <c r="V26" s="81">
        <v>0</v>
      </c>
      <c r="W26" s="81">
        <v>2</v>
      </c>
      <c r="X26" s="81">
        <v>1</v>
      </c>
      <c r="Y26" s="81">
        <v>0</v>
      </c>
      <c r="Z26" s="81" t="s">
        <v>107</v>
      </c>
      <c r="AA26" s="1"/>
      <c r="AB26" s="1"/>
      <c r="AC26" s="1"/>
      <c r="AD26" s="81">
        <v>19</v>
      </c>
      <c r="AE26" s="81">
        <v>4</v>
      </c>
      <c r="AF26" s="6">
        <f t="shared" si="21"/>
        <v>59.375</v>
      </c>
    </row>
    <row r="27" spans="1:37" ht="15.75" thickBot="1">
      <c r="A27" s="1">
        <v>22</v>
      </c>
      <c r="B27" s="79" t="s">
        <v>79</v>
      </c>
      <c r="C27" s="2">
        <v>1</v>
      </c>
      <c r="D27" s="2" t="s">
        <v>28</v>
      </c>
      <c r="E27" s="81">
        <v>2</v>
      </c>
      <c r="F27" s="81">
        <v>2</v>
      </c>
      <c r="G27" s="81">
        <v>1</v>
      </c>
      <c r="H27" s="81">
        <v>0</v>
      </c>
      <c r="I27" s="81">
        <v>0</v>
      </c>
      <c r="J27" s="81">
        <v>1</v>
      </c>
      <c r="K27" s="81">
        <v>0</v>
      </c>
      <c r="L27" s="81">
        <v>1</v>
      </c>
      <c r="M27" s="81" t="s">
        <v>107</v>
      </c>
      <c r="N27" s="81" t="s">
        <v>107</v>
      </c>
      <c r="O27" s="81">
        <v>1</v>
      </c>
      <c r="P27" s="81">
        <v>1</v>
      </c>
      <c r="Q27" s="81">
        <v>1</v>
      </c>
      <c r="R27" s="81">
        <v>1</v>
      </c>
      <c r="S27" s="81">
        <v>0</v>
      </c>
      <c r="T27" s="81">
        <v>1</v>
      </c>
      <c r="U27" s="81">
        <v>1</v>
      </c>
      <c r="V27" s="81">
        <v>0</v>
      </c>
      <c r="W27" s="81">
        <v>2</v>
      </c>
      <c r="X27" s="81">
        <v>1</v>
      </c>
      <c r="Y27" s="81">
        <v>1</v>
      </c>
      <c r="Z27" s="81">
        <v>0</v>
      </c>
      <c r="AA27" s="1"/>
      <c r="AB27" s="1"/>
      <c r="AC27" s="1"/>
      <c r="AD27" s="81">
        <v>17</v>
      </c>
      <c r="AE27" s="81">
        <v>3</v>
      </c>
      <c r="AF27" s="6">
        <f t="shared" si="21"/>
        <v>53.125</v>
      </c>
    </row>
    <row r="28" spans="1:37" ht="15.75" thickBot="1">
      <c r="A28" s="1">
        <v>23</v>
      </c>
      <c r="B28" s="79" t="s">
        <v>80</v>
      </c>
      <c r="C28" s="2">
        <v>2</v>
      </c>
      <c r="D28" s="2" t="s">
        <v>28</v>
      </c>
      <c r="E28" s="81">
        <v>2</v>
      </c>
      <c r="F28" s="81">
        <v>2</v>
      </c>
      <c r="G28" s="81">
        <v>1</v>
      </c>
      <c r="H28" s="81">
        <v>2</v>
      </c>
      <c r="I28" s="81">
        <v>3</v>
      </c>
      <c r="J28" s="81">
        <v>1</v>
      </c>
      <c r="K28" s="81">
        <v>1</v>
      </c>
      <c r="L28" s="81">
        <v>1</v>
      </c>
      <c r="M28" s="81">
        <v>0</v>
      </c>
      <c r="N28" s="81">
        <v>0</v>
      </c>
      <c r="O28" s="81">
        <v>1</v>
      </c>
      <c r="P28" s="81">
        <v>2</v>
      </c>
      <c r="Q28" s="81">
        <v>1</v>
      </c>
      <c r="R28" s="81">
        <v>1</v>
      </c>
      <c r="S28" s="81">
        <v>0</v>
      </c>
      <c r="T28" s="81">
        <v>1</v>
      </c>
      <c r="U28" s="81">
        <v>1</v>
      </c>
      <c r="V28" s="81">
        <v>0</v>
      </c>
      <c r="W28" s="81">
        <v>2</v>
      </c>
      <c r="X28" s="81">
        <v>1</v>
      </c>
      <c r="Y28" s="81">
        <v>1</v>
      </c>
      <c r="Z28" s="81">
        <v>0</v>
      </c>
      <c r="AA28" s="1"/>
      <c r="AB28" s="1"/>
      <c r="AC28" s="1"/>
      <c r="AD28" s="81">
        <v>24</v>
      </c>
      <c r="AE28" s="81">
        <v>4</v>
      </c>
      <c r="AF28" s="6">
        <f t="shared" ref="AF28:AF30" si="22">AD28/$AF$1*100</f>
        <v>75</v>
      </c>
    </row>
    <row r="29" spans="1:37" ht="15.75" thickBot="1">
      <c r="A29" s="1">
        <v>24</v>
      </c>
      <c r="B29" s="79" t="s">
        <v>81</v>
      </c>
      <c r="C29" s="2">
        <v>1</v>
      </c>
      <c r="D29" s="2" t="s">
        <v>28</v>
      </c>
      <c r="E29" s="81">
        <v>2</v>
      </c>
      <c r="F29" s="81">
        <v>2</v>
      </c>
      <c r="G29" s="81">
        <v>1</v>
      </c>
      <c r="H29" s="81">
        <v>1</v>
      </c>
      <c r="I29" s="81">
        <v>1</v>
      </c>
      <c r="J29" s="81">
        <v>0</v>
      </c>
      <c r="K29" s="81">
        <v>1</v>
      </c>
      <c r="L29" s="81">
        <v>1</v>
      </c>
      <c r="M29" s="81" t="s">
        <v>107</v>
      </c>
      <c r="N29" s="81">
        <v>0</v>
      </c>
      <c r="O29" s="81">
        <v>1</v>
      </c>
      <c r="P29" s="81">
        <v>1</v>
      </c>
      <c r="Q29" s="81">
        <v>1</v>
      </c>
      <c r="R29" s="81">
        <v>1</v>
      </c>
      <c r="S29" s="81">
        <v>0</v>
      </c>
      <c r="T29" s="81">
        <v>1</v>
      </c>
      <c r="U29" s="81">
        <v>1</v>
      </c>
      <c r="V29" s="81">
        <v>1</v>
      </c>
      <c r="W29" s="81">
        <v>2</v>
      </c>
      <c r="X29" s="81">
        <v>1</v>
      </c>
      <c r="Y29" s="81">
        <v>1</v>
      </c>
      <c r="Z29" s="81">
        <v>0</v>
      </c>
      <c r="AA29" s="1"/>
      <c r="AB29" s="1"/>
      <c r="AC29" s="1"/>
      <c r="AD29" s="81">
        <v>20</v>
      </c>
      <c r="AE29" s="81">
        <v>4</v>
      </c>
      <c r="AF29" s="6">
        <f t="shared" si="22"/>
        <v>62.5</v>
      </c>
    </row>
    <row r="30" spans="1:37" ht="15.75" thickBot="1">
      <c r="A30" s="1">
        <v>25</v>
      </c>
      <c r="B30" s="79" t="s">
        <v>82</v>
      </c>
      <c r="C30" s="2">
        <v>1</v>
      </c>
      <c r="D30" s="2" t="s">
        <v>28</v>
      </c>
      <c r="E30" s="81">
        <v>2</v>
      </c>
      <c r="F30" s="81">
        <v>2</v>
      </c>
      <c r="G30" s="81">
        <v>1</v>
      </c>
      <c r="H30" s="81">
        <v>2</v>
      </c>
      <c r="I30" s="81">
        <v>3</v>
      </c>
      <c r="J30" s="81">
        <v>1</v>
      </c>
      <c r="K30" s="81">
        <v>1</v>
      </c>
      <c r="L30" s="81" t="s">
        <v>107</v>
      </c>
      <c r="M30" s="81" t="s">
        <v>107</v>
      </c>
      <c r="N30" s="81" t="s">
        <v>107</v>
      </c>
      <c r="O30" s="81">
        <v>1</v>
      </c>
      <c r="P30" s="81">
        <v>2</v>
      </c>
      <c r="Q30" s="81" t="s">
        <v>107</v>
      </c>
      <c r="R30" s="81" t="s">
        <v>107</v>
      </c>
      <c r="S30" s="81" t="s">
        <v>107</v>
      </c>
      <c r="T30" s="81">
        <v>1</v>
      </c>
      <c r="U30" s="81">
        <v>1</v>
      </c>
      <c r="V30" s="81">
        <v>1</v>
      </c>
      <c r="W30" s="81">
        <v>2</v>
      </c>
      <c r="X30" s="81">
        <v>0</v>
      </c>
      <c r="Y30" s="81">
        <v>1</v>
      </c>
      <c r="Z30" s="81">
        <v>0</v>
      </c>
      <c r="AA30" s="1"/>
      <c r="AB30" s="1"/>
      <c r="AC30" s="1"/>
      <c r="AD30" s="81">
        <v>21</v>
      </c>
      <c r="AE30" s="81">
        <v>4</v>
      </c>
      <c r="AF30" s="6">
        <f t="shared" si="22"/>
        <v>65.625</v>
      </c>
    </row>
    <row r="31" spans="1:37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68"/>
      <c r="AE31" s="2"/>
      <c r="AF31" s="6"/>
    </row>
    <row r="32" spans="1:37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8"/>
      <c r="AE32" s="2"/>
      <c r="AF32" s="6"/>
    </row>
    <row r="33" spans="1:36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8"/>
      <c r="AE33" s="2"/>
      <c r="AF33" s="6"/>
    </row>
    <row r="34" spans="1:36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8"/>
      <c r="AE34" s="2"/>
      <c r="AF34" s="6"/>
    </row>
    <row r="35" spans="1:36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8"/>
      <c r="AE35" s="2"/>
      <c r="AF35" s="6"/>
    </row>
    <row r="36" spans="1:36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2"/>
      <c r="AF36" s="6"/>
    </row>
    <row r="37" spans="1:36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2"/>
      <c r="AF37" s="6"/>
    </row>
    <row r="38" spans="1:36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9"/>
      <c r="AE38" s="2"/>
      <c r="AF38" s="6"/>
    </row>
    <row r="39" spans="1:36">
      <c r="A39" s="1"/>
      <c r="B39" s="1"/>
      <c r="C39" s="2"/>
      <c r="D39" s="2"/>
      <c r="E39" s="7">
        <f t="shared" ref="E39:AC39" si="23">AVERAGE(E6:E38)/E1*100</f>
        <v>94</v>
      </c>
      <c r="F39" s="7">
        <f t="shared" si="23"/>
        <v>82</v>
      </c>
      <c r="G39" s="7">
        <f t="shared" si="23"/>
        <v>80</v>
      </c>
      <c r="H39" s="7">
        <f t="shared" si="23"/>
        <v>90</v>
      </c>
      <c r="I39" s="7">
        <f t="shared" si="23"/>
        <v>77.777777777777786</v>
      </c>
      <c r="J39" s="7">
        <f t="shared" si="23"/>
        <v>64</v>
      </c>
      <c r="K39" s="7">
        <f t="shared" si="23"/>
        <v>92</v>
      </c>
      <c r="L39" s="7">
        <f t="shared" si="23"/>
        <v>66.666666666666657</v>
      </c>
      <c r="M39" s="7">
        <f t="shared" si="23"/>
        <v>45.454545454545453</v>
      </c>
      <c r="N39" s="7">
        <f t="shared" si="23"/>
        <v>10</v>
      </c>
      <c r="O39" s="7">
        <f t="shared" si="23"/>
        <v>72</v>
      </c>
      <c r="P39" s="7">
        <f t="shared" si="23"/>
        <v>76</v>
      </c>
      <c r="Q39" s="7">
        <f t="shared" si="23"/>
        <v>94.73684210526315</v>
      </c>
      <c r="R39" s="7">
        <f t="shared" si="23"/>
        <v>94.73684210526315</v>
      </c>
      <c r="S39" s="7">
        <f t="shared" si="23"/>
        <v>61.111111111111114</v>
      </c>
      <c r="T39" s="7">
        <f t="shared" si="23"/>
        <v>95.652173913043484</v>
      </c>
      <c r="U39" s="7">
        <f t="shared" si="23"/>
        <v>95.652173913043484</v>
      </c>
      <c r="V39" s="7">
        <f t="shared" si="23"/>
        <v>33.333333333333329</v>
      </c>
      <c r="W39" s="7">
        <f t="shared" si="23"/>
        <v>93.478260869565219</v>
      </c>
      <c r="X39" s="7">
        <f t="shared" si="23"/>
        <v>73.91304347826086</v>
      </c>
      <c r="Y39" s="7">
        <f t="shared" si="23"/>
        <v>83.333333333333343</v>
      </c>
      <c r="Z39" s="7">
        <f t="shared" si="23"/>
        <v>26.666666666666668</v>
      </c>
      <c r="AA39" s="7" t="e">
        <f t="shared" si="23"/>
        <v>#DIV/0!</v>
      </c>
      <c r="AB39" s="7" t="e">
        <f t="shared" si="23"/>
        <v>#DIV/0!</v>
      </c>
      <c r="AC39" s="7" t="e">
        <f t="shared" si="23"/>
        <v>#DIV/0!</v>
      </c>
      <c r="AD39" s="36">
        <f>AVERAGE(AD6:AD38)</f>
        <v>20.84</v>
      </c>
      <c r="AE39" s="36">
        <f>AVERAGE(AE6:AE38)</f>
        <v>3.84</v>
      </c>
      <c r="AF39" s="36">
        <f>AVERAGE(AF6:AF38)</f>
        <v>65.125</v>
      </c>
      <c r="AH39" s="28"/>
      <c r="AI39" s="28"/>
      <c r="AJ39" s="28"/>
    </row>
    <row r="40" spans="1:36" s="28" customFormat="1">
      <c r="C40" s="37"/>
      <c r="D40" s="37"/>
      <c r="AD40" s="38"/>
      <c r="AE40" s="37"/>
      <c r="AH40"/>
      <c r="AI40"/>
      <c r="AJ40"/>
    </row>
    <row r="41" spans="1:36" ht="322.5" customHeight="1">
      <c r="E41" s="76" t="str">
        <f>'2'!B3</f>
        <v xml:space="preserve">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использование различных способов анализа, передачи информации в соответствии с познавательными задачами; в том числе умение анализировать изображения. Узнавать изученные объекты и явления живой и неживой природы; использовать знаково­символические средства для решения задач </v>
      </c>
      <c r="F41" s="76" t="str">
        <f>'2'!B4</f>
        <v>2. Использование различных способов анализа, организации, передачи и интерпретации информации в соответствии с познавательными задачами; освоение доступных способов изучения природы. Использовать знаково­символические средства для решения задач; понимать информацию, представленную разными способами: словесно, в виде таблицы, схемы</v>
      </c>
      <c r="G41" s="76" t="str">
        <f>'2'!B5</f>
        <v>3.1.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v>
      </c>
      <c r="H41" s="76" t="str">
        <f>'2'!B6</f>
        <v>3.2.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v>
      </c>
      <c r="I41" s="76" t="str">
        <f>'2'!B7</f>
        <v>3.3.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v>
      </c>
      <c r="J41" s="76" t="str">
        <f>'2'!B8</f>
        <v>4. Овладение начальными сведениями о сущности и особенностях объектов, процессов и явлений действительности; умение анализировать изображения. Узнавать изученные объекты и явления живой и неживой природы; использовать знаково­символические средства, в том числе модели, для решения задач</v>
      </c>
      <c r="K41" s="76" t="str">
        <f>'2'!B9</f>
        <v>5. Освоение элементарных норм здоровьесберегающего поведения в природной и социальной среде. Понимать необходимость здорового образа жизни, соблюдения правил безопасного поведения; использовать знания о строении и функционировании организма человека для сохранения и укрепления своего здоровья</v>
      </c>
      <c r="L41" s="76" t="str">
        <f>'2'!B10</f>
        <v xml:space="preserve">6.1.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 </v>
      </c>
      <c r="M41" s="76" t="str">
        <f>'2'!B11</f>
        <v xml:space="preserve">6.2.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 </v>
      </c>
      <c r="N41" s="76" t="str">
        <f>'2'!B12</f>
        <v xml:space="preserve">6.3.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 </v>
      </c>
      <c r="O41" s="76" t="str">
        <f>'2'!B13</f>
        <v>7.1.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</v>
      </c>
      <c r="P41" s="76" t="str">
        <f>'2'!B14</f>
        <v>7.2.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</v>
      </c>
      <c r="Q41" s="76" t="str">
        <f>'2'!B15</f>
        <v>8K1.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</v>
      </c>
      <c r="R41" s="76" t="str">
        <f>'2'!B16</f>
        <v>8K2.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</v>
      </c>
      <c r="S41" s="76" t="str">
        <f>'2'!B17</f>
        <v>8K3.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</v>
      </c>
      <c r="T41" s="76" t="str">
        <f>'2'!B18</f>
        <v xml:space="preserve">9.1.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
</v>
      </c>
      <c r="U41" s="76" t="str">
        <f>'2'!B19</f>
        <v xml:space="preserve">9.2.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 осознавать свою неразрывную связь с разнообразными окружающими социальными группами
</v>
      </c>
      <c r="V41" s="76" t="str">
        <f>'2'!B20</f>
        <v>9.3.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</v>
      </c>
      <c r="W41" s="76" t="str">
        <f>'2'!B21</f>
        <v>10.1.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v>
      </c>
      <c r="X41" s="76" t="str">
        <f>'2'!B22</f>
        <v>10.2K1.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v>
      </c>
      <c r="Y41" s="76" t="str">
        <f>'2'!B23</f>
        <v>10.2K2. Сформированность уважительного отношения к родному краю;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v>
      </c>
      <c r="Z41" s="76" t="str">
        <f>'2'!B24</f>
        <v>10.2K3. Сформированность уважительного отношения к родному краю; осознанно строить речевое высказывание в соответствии с задачами коммуникации</v>
      </c>
      <c r="AA41" s="76">
        <f>'2'!B25</f>
        <v>0</v>
      </c>
      <c r="AB41" s="76">
        <f>'2'!B26</f>
        <v>0</v>
      </c>
      <c r="AC41" s="76">
        <f>'2'!B27</f>
        <v>0</v>
      </c>
    </row>
    <row r="48" spans="1:36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3" spans="3:4">
      <c r="C53"/>
      <c r="D53"/>
    </row>
    <row r="54" spans="3:4">
      <c r="C54"/>
      <c r="D54"/>
    </row>
    <row r="56" spans="3:4">
      <c r="C56"/>
      <c r="D56"/>
    </row>
    <row r="57" spans="3:4">
      <c r="C57"/>
      <c r="D57"/>
    </row>
    <row r="58" spans="3:4">
      <c r="C58"/>
      <c r="D58"/>
    </row>
  </sheetData>
  <mergeCells count="25">
    <mergeCell ref="AE3:AE5"/>
    <mergeCell ref="AF3:AF5"/>
    <mergeCell ref="A3:A5"/>
    <mergeCell ref="B3:B5"/>
    <mergeCell ref="C3:C5"/>
    <mergeCell ref="D3:D5"/>
    <mergeCell ref="E3:AC3"/>
    <mergeCell ref="AD3:AD5"/>
    <mergeCell ref="AH13:AI13"/>
    <mergeCell ref="AH14:AI14"/>
    <mergeCell ref="AH15:AI15"/>
    <mergeCell ref="AH16:AI16"/>
    <mergeCell ref="AH17:AI17"/>
    <mergeCell ref="AH12:AI12"/>
    <mergeCell ref="BG1:BH1"/>
    <mergeCell ref="BG2:BH2"/>
    <mergeCell ref="BG3:BH3"/>
    <mergeCell ref="BG4:BH4"/>
    <mergeCell ref="BG5:BH5"/>
    <mergeCell ref="AH19:AI19"/>
    <mergeCell ref="AH20:AI20"/>
    <mergeCell ref="AH22:AI22"/>
    <mergeCell ref="AH23:AI23"/>
    <mergeCell ref="AH24:AI24"/>
    <mergeCell ref="AH21:AI21"/>
  </mergeCells>
  <conditionalFormatting sqref="AE31:AE38">
    <cfRule type="cellIs" dxfId="19" priority="7" operator="equal">
      <formula>3</formula>
    </cfRule>
    <cfRule type="cellIs" dxfId="18" priority="8" operator="equal">
      <formula>4</formula>
    </cfRule>
    <cfRule type="cellIs" dxfId="17" priority="9" operator="equal">
      <formula>2</formula>
    </cfRule>
    <cfRule type="cellIs" dxfId="16" priority="10" operator="equal">
      <formula>5</formula>
    </cfRule>
  </conditionalFormatting>
  <conditionalFormatting sqref="E39:AC39">
    <cfRule type="cellIs" dxfId="15" priority="5" operator="lessThan">
      <formula>50</formula>
    </cfRule>
    <cfRule type="cellIs" dxfId="14" priority="6" operator="lessThan">
      <formula>50</formula>
    </cfRule>
  </conditionalFormatting>
  <conditionalFormatting sqref="AE6:AE30">
    <cfRule type="cellIs" dxfId="13" priority="1" operator="equal">
      <formula>3</formula>
    </cfRule>
    <cfRule type="cellIs" dxfId="12" priority="2" operator="equal">
      <formula>4</formula>
    </cfRule>
    <cfRule type="cellIs" dxfId="11" priority="3" operator="equal">
      <formula>2</formula>
    </cfRule>
    <cfRule type="cellIs" dxfId="10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8"/>
  <sheetViews>
    <sheetView tabSelected="1" topLeftCell="A19" zoomScale="70" zoomScaleNormal="70" workbookViewId="0">
      <selection activeCell="B6" sqref="B6"/>
    </sheetView>
  </sheetViews>
  <sheetFormatPr defaultRowHeight="1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30" customWidth="1"/>
    <col min="31" max="31" width="8.7109375" style="3" bestFit="1" customWidth="1"/>
    <col min="34" max="58" width="7.28515625" customWidth="1"/>
  </cols>
  <sheetData>
    <row r="1" spans="1:60">
      <c r="D1" s="31" t="s">
        <v>37</v>
      </c>
      <c r="E1" s="4">
        <f>'1'!E1</f>
        <v>2</v>
      </c>
      <c r="F1" s="4">
        <f>'1'!F1</f>
        <v>2</v>
      </c>
      <c r="G1" s="4">
        <f>'1'!G1</f>
        <v>1</v>
      </c>
      <c r="H1" s="4">
        <f>'1'!H1</f>
        <v>2</v>
      </c>
      <c r="I1" s="4">
        <f>'1'!I1</f>
        <v>3</v>
      </c>
      <c r="J1" s="4">
        <f>'1'!J1</f>
        <v>2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2</v>
      </c>
      <c r="O1" s="4">
        <f>'1'!O1</f>
        <v>1</v>
      </c>
      <c r="P1" s="4">
        <f>'1'!P1</f>
        <v>2</v>
      </c>
      <c r="Q1" s="4">
        <f>'1'!Q1</f>
        <v>1</v>
      </c>
      <c r="R1" s="4">
        <f>'1'!R1</f>
        <v>1</v>
      </c>
      <c r="S1" s="4">
        <f>'1'!S1</f>
        <v>1</v>
      </c>
      <c r="T1" s="4">
        <f>'1'!T1</f>
        <v>1</v>
      </c>
      <c r="U1" s="4">
        <f>'1'!U1</f>
        <v>1</v>
      </c>
      <c r="V1" s="4">
        <f>'1'!V1</f>
        <v>1</v>
      </c>
      <c r="W1" s="4">
        <f>'1'!W1</f>
        <v>2</v>
      </c>
      <c r="X1" s="4">
        <f>'1'!X1</f>
        <v>1</v>
      </c>
      <c r="Y1" s="4">
        <f>'1'!Y1</f>
        <v>1</v>
      </c>
      <c r="Z1" s="4">
        <f>'1'!Z1</f>
        <v>2</v>
      </c>
      <c r="AA1" s="4"/>
      <c r="AB1" s="4"/>
      <c r="AC1" s="4"/>
      <c r="AF1" s="5">
        <f>SUM(E1:AC1)</f>
        <v>32</v>
      </c>
      <c r="AH1" s="77">
        <v>24</v>
      </c>
      <c r="BG1" s="108" t="s">
        <v>10</v>
      </c>
      <c r="BH1" s="110"/>
    </row>
    <row r="2" spans="1:60">
      <c r="AH2" s="2">
        <f t="shared" ref="AH2:AR2" si="0">COUNTIF(E6:E38,E1)</f>
        <v>23</v>
      </c>
      <c r="AI2" s="2">
        <f t="shared" si="0"/>
        <v>21</v>
      </c>
      <c r="AJ2" s="2">
        <f t="shared" si="0"/>
        <v>14</v>
      </c>
      <c r="AK2" s="2">
        <f t="shared" si="0"/>
        <v>20</v>
      </c>
      <c r="AL2" s="2">
        <f t="shared" si="0"/>
        <v>6</v>
      </c>
      <c r="AM2" s="2">
        <f t="shared" si="0"/>
        <v>19</v>
      </c>
      <c r="AN2" s="2">
        <f t="shared" si="0"/>
        <v>19</v>
      </c>
      <c r="AO2" s="2">
        <f t="shared" si="0"/>
        <v>14</v>
      </c>
      <c r="AP2" s="2">
        <f t="shared" si="0"/>
        <v>6</v>
      </c>
      <c r="AQ2" s="2">
        <f t="shared" si="0"/>
        <v>2</v>
      </c>
      <c r="AR2" s="2">
        <f t="shared" si="0"/>
        <v>16</v>
      </c>
      <c r="AS2" s="2">
        <f t="shared" ref="AS2:BF2" si="1">COUNTIF(P6:P38,P1)</f>
        <v>12</v>
      </c>
      <c r="AT2" s="2">
        <f t="shared" si="1"/>
        <v>23</v>
      </c>
      <c r="AU2" s="2">
        <f t="shared" si="1"/>
        <v>21</v>
      </c>
      <c r="AV2" s="2">
        <f t="shared" si="1"/>
        <v>9</v>
      </c>
      <c r="AW2" s="2">
        <f t="shared" si="1"/>
        <v>24</v>
      </c>
      <c r="AX2" s="2">
        <f t="shared" si="1"/>
        <v>22</v>
      </c>
      <c r="AY2" s="2">
        <f t="shared" si="1"/>
        <v>14</v>
      </c>
      <c r="AZ2" s="2">
        <f t="shared" si="1"/>
        <v>22</v>
      </c>
      <c r="BA2" s="2">
        <f t="shared" si="1"/>
        <v>14</v>
      </c>
      <c r="BB2" s="2">
        <f t="shared" si="1"/>
        <v>22</v>
      </c>
      <c r="BC2" s="2">
        <f t="shared" si="1"/>
        <v>8</v>
      </c>
      <c r="BD2" s="2">
        <f t="shared" si="1"/>
        <v>0</v>
      </c>
      <c r="BE2" s="2">
        <f t="shared" si="1"/>
        <v>0</v>
      </c>
      <c r="BF2" s="2">
        <f t="shared" si="1"/>
        <v>0</v>
      </c>
      <c r="BG2" s="108" t="s">
        <v>11</v>
      </c>
      <c r="BH2" s="110"/>
    </row>
    <row r="3" spans="1:60">
      <c r="A3" s="98" t="s">
        <v>0</v>
      </c>
      <c r="B3" s="98" t="s">
        <v>1</v>
      </c>
      <c r="C3" s="98" t="s">
        <v>3</v>
      </c>
      <c r="D3" s="98" t="s">
        <v>38</v>
      </c>
      <c r="E3" s="101" t="s">
        <v>6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95" t="s">
        <v>4</v>
      </c>
      <c r="AE3" s="95" t="s">
        <v>5</v>
      </c>
      <c r="AF3" s="98" t="s">
        <v>7</v>
      </c>
      <c r="AH3" s="2">
        <f t="shared" ref="AH3:BF3" si="2">$AH$1-AH2-AH5-AH4</f>
        <v>1</v>
      </c>
      <c r="AI3" s="2">
        <f t="shared" si="2"/>
        <v>3</v>
      </c>
      <c r="AJ3" s="2">
        <f t="shared" si="2"/>
        <v>0</v>
      </c>
      <c r="AK3" s="2">
        <f t="shared" si="2"/>
        <v>3</v>
      </c>
      <c r="AL3" s="2">
        <f t="shared" si="2"/>
        <v>6</v>
      </c>
      <c r="AM3" s="2">
        <f t="shared" si="2"/>
        <v>5</v>
      </c>
      <c r="AN3" s="2">
        <f t="shared" si="2"/>
        <v>0</v>
      </c>
      <c r="AO3" s="2">
        <f t="shared" si="2"/>
        <v>0</v>
      </c>
      <c r="AP3" s="2">
        <f t="shared" si="2"/>
        <v>4</v>
      </c>
      <c r="AQ3" s="2">
        <f t="shared" si="2"/>
        <v>11</v>
      </c>
      <c r="AR3" s="2">
        <f t="shared" si="2"/>
        <v>0</v>
      </c>
      <c r="AS3" s="2">
        <f t="shared" si="2"/>
        <v>10</v>
      </c>
      <c r="AT3" s="2">
        <f t="shared" si="2"/>
        <v>1</v>
      </c>
      <c r="AU3" s="2">
        <f t="shared" si="2"/>
        <v>2</v>
      </c>
      <c r="AV3" s="2">
        <f t="shared" si="2"/>
        <v>14</v>
      </c>
      <c r="AW3" s="2">
        <f t="shared" si="2"/>
        <v>0</v>
      </c>
      <c r="AX3" s="2">
        <f t="shared" si="2"/>
        <v>0</v>
      </c>
      <c r="AY3" s="2">
        <f t="shared" si="2"/>
        <v>3</v>
      </c>
      <c r="AZ3" s="2">
        <f t="shared" si="2"/>
        <v>2</v>
      </c>
      <c r="BA3" s="2">
        <f t="shared" si="2"/>
        <v>0</v>
      </c>
      <c r="BB3" s="2">
        <f t="shared" si="2"/>
        <v>0</v>
      </c>
      <c r="BC3" s="2">
        <f t="shared" si="2"/>
        <v>14</v>
      </c>
      <c r="BD3" s="2">
        <f t="shared" si="2"/>
        <v>24</v>
      </c>
      <c r="BE3" s="2">
        <f t="shared" si="2"/>
        <v>24</v>
      </c>
      <c r="BF3" s="2">
        <f t="shared" si="2"/>
        <v>24</v>
      </c>
      <c r="BG3" s="108" t="s">
        <v>12</v>
      </c>
      <c r="BH3" s="110"/>
    </row>
    <row r="4" spans="1:60">
      <c r="A4" s="99"/>
      <c r="B4" s="99"/>
      <c r="C4" s="99"/>
      <c r="D4" s="9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6"/>
      <c r="AE4" s="96"/>
      <c r="AF4" s="99"/>
      <c r="AH4" s="2">
        <f t="shared" ref="AH4:AR4" si="3">COUNTIF(E6:E38,"=N  ")</f>
        <v>0</v>
      </c>
      <c r="AI4" s="2">
        <f t="shared" si="3"/>
        <v>0</v>
      </c>
      <c r="AJ4" s="2">
        <f t="shared" si="3"/>
        <v>0</v>
      </c>
      <c r="AK4" s="2">
        <f t="shared" si="3"/>
        <v>0</v>
      </c>
      <c r="AL4" s="2">
        <f t="shared" si="3"/>
        <v>0</v>
      </c>
      <c r="AM4" s="2">
        <f t="shared" si="3"/>
        <v>0</v>
      </c>
      <c r="AN4" s="2">
        <f t="shared" si="3"/>
        <v>0</v>
      </c>
      <c r="AO4" s="2">
        <f t="shared" si="3"/>
        <v>0</v>
      </c>
      <c r="AP4" s="2">
        <f t="shared" si="3"/>
        <v>0</v>
      </c>
      <c r="AQ4" s="2">
        <f t="shared" si="3"/>
        <v>0</v>
      </c>
      <c r="AR4" s="2">
        <f t="shared" si="3"/>
        <v>0</v>
      </c>
      <c r="AS4" s="2">
        <f t="shared" ref="AS4:BF4" si="4">COUNTIF(P6:P38,"=N  ")</f>
        <v>0</v>
      </c>
      <c r="AT4" s="2">
        <f t="shared" si="4"/>
        <v>0</v>
      </c>
      <c r="AU4" s="2">
        <f t="shared" si="4"/>
        <v>0</v>
      </c>
      <c r="AV4" s="2">
        <f t="shared" si="4"/>
        <v>0</v>
      </c>
      <c r="AW4" s="2">
        <f t="shared" si="4"/>
        <v>0</v>
      </c>
      <c r="AX4" s="2">
        <f t="shared" si="4"/>
        <v>0</v>
      </c>
      <c r="AY4" s="2">
        <f t="shared" si="4"/>
        <v>0</v>
      </c>
      <c r="AZ4" s="2">
        <f t="shared" si="4"/>
        <v>0</v>
      </c>
      <c r="BA4" s="2">
        <f t="shared" si="4"/>
        <v>0</v>
      </c>
      <c r="BB4" s="2">
        <f t="shared" si="4"/>
        <v>0</v>
      </c>
      <c r="BC4" s="2">
        <f t="shared" si="4"/>
        <v>0</v>
      </c>
      <c r="BD4" s="2">
        <f t="shared" si="4"/>
        <v>0</v>
      </c>
      <c r="BE4" s="2">
        <f t="shared" si="4"/>
        <v>0</v>
      </c>
      <c r="BF4" s="2">
        <f t="shared" si="4"/>
        <v>0</v>
      </c>
      <c r="BG4" s="108" t="s">
        <v>9</v>
      </c>
      <c r="BH4" s="110"/>
    </row>
    <row r="5" spans="1:60" ht="15.75" thickBot="1">
      <c r="A5" s="100"/>
      <c r="B5" s="100"/>
      <c r="C5" s="100"/>
      <c r="D5" s="100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7"/>
      <c r="AE5" s="97"/>
      <c r="AF5" s="100"/>
      <c r="AH5" s="2">
        <f t="shared" ref="AH5:AR5" si="5">COUNTIF(E6:E38,"=0")</f>
        <v>0</v>
      </c>
      <c r="AI5" s="2">
        <f t="shared" si="5"/>
        <v>0</v>
      </c>
      <c r="AJ5" s="2">
        <f t="shared" si="5"/>
        <v>10</v>
      </c>
      <c r="AK5" s="2">
        <f t="shared" si="5"/>
        <v>1</v>
      </c>
      <c r="AL5" s="2">
        <f t="shared" si="5"/>
        <v>12</v>
      </c>
      <c r="AM5" s="2">
        <f t="shared" si="5"/>
        <v>0</v>
      </c>
      <c r="AN5" s="2">
        <f t="shared" si="5"/>
        <v>5</v>
      </c>
      <c r="AO5" s="2">
        <f t="shared" si="5"/>
        <v>10</v>
      </c>
      <c r="AP5" s="2">
        <f t="shared" si="5"/>
        <v>14</v>
      </c>
      <c r="AQ5" s="2">
        <f t="shared" si="5"/>
        <v>11</v>
      </c>
      <c r="AR5" s="2">
        <f t="shared" si="5"/>
        <v>8</v>
      </c>
      <c r="AS5" s="2">
        <f t="shared" ref="AS5:BF5" si="6">COUNTIF(P6:P38,"=0")</f>
        <v>2</v>
      </c>
      <c r="AT5" s="2">
        <f t="shared" si="6"/>
        <v>0</v>
      </c>
      <c r="AU5" s="2">
        <f t="shared" si="6"/>
        <v>1</v>
      </c>
      <c r="AV5" s="2">
        <f t="shared" si="6"/>
        <v>1</v>
      </c>
      <c r="AW5" s="2">
        <f t="shared" si="6"/>
        <v>0</v>
      </c>
      <c r="AX5" s="2">
        <f t="shared" si="6"/>
        <v>2</v>
      </c>
      <c r="AY5" s="2">
        <f t="shared" si="6"/>
        <v>7</v>
      </c>
      <c r="AZ5" s="2">
        <f t="shared" si="6"/>
        <v>0</v>
      </c>
      <c r="BA5" s="2">
        <f t="shared" si="6"/>
        <v>10</v>
      </c>
      <c r="BB5" s="2">
        <f t="shared" si="6"/>
        <v>2</v>
      </c>
      <c r="BC5" s="2">
        <f t="shared" si="6"/>
        <v>2</v>
      </c>
      <c r="BD5" s="2">
        <f t="shared" si="6"/>
        <v>0</v>
      </c>
      <c r="BE5" s="2">
        <f t="shared" si="6"/>
        <v>0</v>
      </c>
      <c r="BF5" s="2">
        <f t="shared" si="6"/>
        <v>0</v>
      </c>
      <c r="BG5" s="108" t="s">
        <v>8</v>
      </c>
      <c r="BH5" s="110"/>
    </row>
    <row r="6" spans="1:60" ht="45.75" thickBot="1">
      <c r="A6" s="1">
        <v>1</v>
      </c>
      <c r="B6" s="122" t="s">
        <v>83</v>
      </c>
      <c r="C6" s="83">
        <v>2</v>
      </c>
      <c r="D6" s="84" t="s">
        <v>29</v>
      </c>
      <c r="E6" s="85">
        <v>2</v>
      </c>
      <c r="F6" s="85">
        <v>2</v>
      </c>
      <c r="G6" s="85">
        <v>0</v>
      </c>
      <c r="H6" s="85">
        <v>2</v>
      </c>
      <c r="I6" s="85">
        <v>1</v>
      </c>
      <c r="J6" s="85">
        <v>2</v>
      </c>
      <c r="K6" s="85">
        <v>1</v>
      </c>
      <c r="L6" s="85">
        <v>1</v>
      </c>
      <c r="M6" s="85">
        <v>1</v>
      </c>
      <c r="N6" s="85">
        <v>0</v>
      </c>
      <c r="O6" s="85">
        <v>1</v>
      </c>
      <c r="P6" s="85">
        <v>1</v>
      </c>
      <c r="Q6" s="85">
        <v>1</v>
      </c>
      <c r="R6" s="85">
        <v>1</v>
      </c>
      <c r="S6" s="85">
        <v>1</v>
      </c>
      <c r="T6" s="85">
        <v>1</v>
      </c>
      <c r="U6" s="85">
        <v>1</v>
      </c>
      <c r="V6" s="85">
        <v>1</v>
      </c>
      <c r="W6" s="85">
        <v>2</v>
      </c>
      <c r="X6" s="85">
        <v>1</v>
      </c>
      <c r="Y6" s="85">
        <v>1</v>
      </c>
      <c r="Z6" s="85">
        <v>2</v>
      </c>
      <c r="AA6" s="1"/>
      <c r="AB6" s="1"/>
      <c r="AC6" s="1"/>
      <c r="AD6" s="81">
        <v>26</v>
      </c>
      <c r="AE6" s="81">
        <v>4</v>
      </c>
      <c r="AF6" s="6">
        <f>AD6/$AF$1*100</f>
        <v>81.25</v>
      </c>
    </row>
    <row r="7" spans="1:60" ht="45.75" thickBot="1">
      <c r="A7" s="1">
        <v>2</v>
      </c>
      <c r="B7" s="123" t="s">
        <v>84</v>
      </c>
      <c r="C7" s="83">
        <v>2</v>
      </c>
      <c r="D7" s="84" t="s">
        <v>29</v>
      </c>
      <c r="E7" s="85">
        <v>2</v>
      </c>
      <c r="F7" s="85">
        <v>2</v>
      </c>
      <c r="G7" s="85">
        <v>0</v>
      </c>
      <c r="H7" s="85">
        <v>1</v>
      </c>
      <c r="I7" s="85">
        <v>1</v>
      </c>
      <c r="J7" s="85">
        <v>2</v>
      </c>
      <c r="K7" s="85">
        <v>1</v>
      </c>
      <c r="L7" s="85">
        <v>1</v>
      </c>
      <c r="M7" s="85" t="s">
        <v>107</v>
      </c>
      <c r="N7" s="85" t="s">
        <v>107</v>
      </c>
      <c r="O7" s="85">
        <v>0</v>
      </c>
      <c r="P7" s="85">
        <v>1</v>
      </c>
      <c r="Q7" s="85">
        <v>1</v>
      </c>
      <c r="R7" s="85" t="s">
        <v>107</v>
      </c>
      <c r="S7" s="85" t="s">
        <v>107</v>
      </c>
      <c r="T7" s="85">
        <v>1</v>
      </c>
      <c r="U7" s="85">
        <v>1</v>
      </c>
      <c r="V7" s="85">
        <v>0</v>
      </c>
      <c r="W7" s="85">
        <v>2</v>
      </c>
      <c r="X7" s="85">
        <v>0</v>
      </c>
      <c r="Y7" s="85">
        <v>1</v>
      </c>
      <c r="Z7" s="85" t="s">
        <v>107</v>
      </c>
      <c r="AA7" s="1"/>
      <c r="AB7" s="1"/>
      <c r="AC7" s="1"/>
      <c r="AD7" s="81">
        <v>17</v>
      </c>
      <c r="AE7" s="81">
        <v>3</v>
      </c>
      <c r="AF7" s="6">
        <f t="shared" ref="AF7:AF29" si="7">AD7/$AF$1*100</f>
        <v>53.125</v>
      </c>
      <c r="AH7" s="71" t="s">
        <v>13</v>
      </c>
      <c r="AI7" s="14">
        <f>COUNTIF(AE6:AE38,"=2")</f>
        <v>0</v>
      </c>
      <c r="AJ7" s="15">
        <f>AI7/$AH$1*100</f>
        <v>0</v>
      </c>
    </row>
    <row r="8" spans="1:60" ht="30.75" thickBot="1">
      <c r="A8" s="1">
        <v>3</v>
      </c>
      <c r="B8" s="123" t="s">
        <v>85</v>
      </c>
      <c r="C8" s="83">
        <v>2</v>
      </c>
      <c r="D8" s="84" t="s">
        <v>29</v>
      </c>
      <c r="E8" s="85">
        <v>2</v>
      </c>
      <c r="F8" s="85">
        <v>2</v>
      </c>
      <c r="G8" s="85">
        <v>0</v>
      </c>
      <c r="H8" s="85">
        <v>1</v>
      </c>
      <c r="I8" s="85">
        <v>0</v>
      </c>
      <c r="J8" s="85">
        <v>1</v>
      </c>
      <c r="K8" s="85">
        <v>1</v>
      </c>
      <c r="L8" s="85">
        <v>0</v>
      </c>
      <c r="M8" s="85">
        <v>0</v>
      </c>
      <c r="N8" s="85">
        <v>0</v>
      </c>
      <c r="O8" s="85">
        <v>1</v>
      </c>
      <c r="P8" s="85">
        <v>2</v>
      </c>
      <c r="Q8" s="85">
        <v>1</v>
      </c>
      <c r="R8" s="85">
        <v>1</v>
      </c>
      <c r="S8" s="85">
        <v>0</v>
      </c>
      <c r="T8" s="85">
        <v>1</v>
      </c>
      <c r="U8" s="85">
        <v>0</v>
      </c>
      <c r="V8" s="85">
        <v>0</v>
      </c>
      <c r="W8" s="85">
        <v>1</v>
      </c>
      <c r="X8" s="85">
        <v>0</v>
      </c>
      <c r="Y8" s="85">
        <v>1</v>
      </c>
      <c r="Z8" s="85">
        <v>1</v>
      </c>
      <c r="AA8" s="1"/>
      <c r="AB8" s="1"/>
      <c r="AC8" s="1"/>
      <c r="AD8" s="81">
        <v>16</v>
      </c>
      <c r="AE8" s="81">
        <v>3</v>
      </c>
      <c r="AF8" s="6">
        <f t="shared" si="7"/>
        <v>50</v>
      </c>
      <c r="AH8" s="72" t="s">
        <v>14</v>
      </c>
      <c r="AI8" s="8">
        <f>COUNTIF(AE6:AE38,"=3")</f>
        <v>7</v>
      </c>
      <c r="AJ8" s="13">
        <f>AI8/$AH$1*100</f>
        <v>29.166666666666668</v>
      </c>
    </row>
    <row r="9" spans="1:60" ht="30.75" thickBot="1">
      <c r="A9" s="1">
        <v>4</v>
      </c>
      <c r="B9" s="123" t="s">
        <v>86</v>
      </c>
      <c r="C9" s="83">
        <v>1</v>
      </c>
      <c r="D9" s="84" t="s">
        <v>29</v>
      </c>
      <c r="E9" s="85">
        <v>2</v>
      </c>
      <c r="F9" s="85">
        <v>2</v>
      </c>
      <c r="G9" s="85">
        <v>1</v>
      </c>
      <c r="H9" s="85">
        <v>2</v>
      </c>
      <c r="I9" s="85">
        <v>0</v>
      </c>
      <c r="J9" s="85">
        <v>2</v>
      </c>
      <c r="K9" s="85">
        <v>1</v>
      </c>
      <c r="L9" s="85">
        <v>1</v>
      </c>
      <c r="M9" s="85">
        <v>1</v>
      </c>
      <c r="N9" s="85">
        <v>1</v>
      </c>
      <c r="O9" s="85">
        <v>1</v>
      </c>
      <c r="P9" s="85">
        <v>2</v>
      </c>
      <c r="Q9" s="85">
        <v>1</v>
      </c>
      <c r="R9" s="85">
        <v>1</v>
      </c>
      <c r="S9" s="85">
        <v>1</v>
      </c>
      <c r="T9" s="85">
        <v>1</v>
      </c>
      <c r="U9" s="85">
        <v>1</v>
      </c>
      <c r="V9" s="85">
        <v>1</v>
      </c>
      <c r="W9" s="85">
        <v>2</v>
      </c>
      <c r="X9" s="85">
        <v>1</v>
      </c>
      <c r="Y9" s="85">
        <v>1</v>
      </c>
      <c r="Z9" s="85">
        <v>2</v>
      </c>
      <c r="AA9" s="1"/>
      <c r="AB9" s="1"/>
      <c r="AC9" s="1"/>
      <c r="AD9" s="81">
        <v>28</v>
      </c>
      <c r="AE9" s="81">
        <v>5</v>
      </c>
      <c r="AF9" s="6">
        <f t="shared" si="7"/>
        <v>87.5</v>
      </c>
      <c r="AH9" s="73" t="s">
        <v>15</v>
      </c>
      <c r="AI9" s="11">
        <f>COUNTIF(AE6:AE38,"=4")</f>
        <v>13</v>
      </c>
      <c r="AJ9" s="12">
        <f>AI9/$AH$1*100</f>
        <v>54.166666666666664</v>
      </c>
    </row>
    <row r="10" spans="1:60" ht="30.75" thickBot="1">
      <c r="A10" s="1">
        <v>5</v>
      </c>
      <c r="B10" s="123" t="s">
        <v>87</v>
      </c>
      <c r="C10" s="83">
        <v>2</v>
      </c>
      <c r="D10" s="84" t="s">
        <v>29</v>
      </c>
      <c r="E10" s="85">
        <v>2</v>
      </c>
      <c r="F10" s="85">
        <v>2</v>
      </c>
      <c r="G10" s="85">
        <v>0</v>
      </c>
      <c r="H10" s="85">
        <v>2</v>
      </c>
      <c r="I10" s="85">
        <v>0</v>
      </c>
      <c r="J10" s="85">
        <v>2</v>
      </c>
      <c r="K10" s="85">
        <v>1</v>
      </c>
      <c r="L10" s="85">
        <v>0</v>
      </c>
      <c r="M10" s="85">
        <v>0</v>
      </c>
      <c r="N10" s="85">
        <v>0</v>
      </c>
      <c r="O10" s="85">
        <v>1</v>
      </c>
      <c r="P10" s="85">
        <v>2</v>
      </c>
      <c r="Q10" s="85">
        <v>1</v>
      </c>
      <c r="R10" s="85">
        <v>1</v>
      </c>
      <c r="S10" s="85" t="s">
        <v>107</v>
      </c>
      <c r="T10" s="85">
        <v>1</v>
      </c>
      <c r="U10" s="85">
        <v>1</v>
      </c>
      <c r="V10" s="85">
        <v>0</v>
      </c>
      <c r="W10" s="85">
        <v>1</v>
      </c>
      <c r="X10" s="85">
        <v>1</v>
      </c>
      <c r="Y10" s="85">
        <v>1</v>
      </c>
      <c r="Z10" s="85">
        <v>2</v>
      </c>
      <c r="AA10" s="1"/>
      <c r="AB10" s="1"/>
      <c r="AC10" s="1"/>
      <c r="AD10" s="81">
        <v>21</v>
      </c>
      <c r="AE10" s="81">
        <v>4</v>
      </c>
      <c r="AF10" s="6">
        <f t="shared" si="7"/>
        <v>65.625</v>
      </c>
      <c r="AH10" s="74" t="s">
        <v>16</v>
      </c>
      <c r="AI10" s="9">
        <f>COUNTIF(AE6:AE38,"=5")</f>
        <v>4</v>
      </c>
      <c r="AJ10" s="10">
        <f>AI10/$AH$1*100</f>
        <v>16.666666666666664</v>
      </c>
    </row>
    <row r="11" spans="1:60" ht="45.75" thickBot="1">
      <c r="A11" s="1">
        <v>6</v>
      </c>
      <c r="B11" s="123" t="s">
        <v>88</v>
      </c>
      <c r="C11" s="83">
        <v>2</v>
      </c>
      <c r="D11" s="84" t="s">
        <v>29</v>
      </c>
      <c r="E11" s="85">
        <v>2</v>
      </c>
      <c r="F11" s="85">
        <v>2</v>
      </c>
      <c r="G11" s="85">
        <v>0</v>
      </c>
      <c r="H11" s="85">
        <v>2</v>
      </c>
      <c r="I11" s="85">
        <v>1</v>
      </c>
      <c r="J11" s="85">
        <v>2</v>
      </c>
      <c r="K11" s="85">
        <v>1</v>
      </c>
      <c r="L11" s="85">
        <v>0</v>
      </c>
      <c r="M11" s="85">
        <v>0</v>
      </c>
      <c r="N11" s="85">
        <v>0</v>
      </c>
      <c r="O11" s="85">
        <v>1</v>
      </c>
      <c r="P11" s="85">
        <v>1</v>
      </c>
      <c r="Q11" s="85">
        <v>1</v>
      </c>
      <c r="R11" s="85">
        <v>0</v>
      </c>
      <c r="S11" s="85" t="s">
        <v>107</v>
      </c>
      <c r="T11" s="85">
        <v>1</v>
      </c>
      <c r="U11" s="85">
        <v>1</v>
      </c>
      <c r="V11" s="85">
        <v>0</v>
      </c>
      <c r="W11" s="85">
        <v>2</v>
      </c>
      <c r="X11" s="85">
        <v>0</v>
      </c>
      <c r="Y11" s="85">
        <v>0</v>
      </c>
      <c r="Z11" s="85">
        <v>0</v>
      </c>
      <c r="AA11" s="1"/>
      <c r="AB11" s="1"/>
      <c r="AC11" s="1"/>
      <c r="AD11" s="81">
        <v>17</v>
      </c>
      <c r="AE11" s="81">
        <v>3</v>
      </c>
      <c r="AF11" s="6">
        <f t="shared" si="7"/>
        <v>53.125</v>
      </c>
    </row>
    <row r="12" spans="1:60" ht="30.75" thickBot="1">
      <c r="A12" s="1">
        <v>7</v>
      </c>
      <c r="B12" s="123" t="s">
        <v>89</v>
      </c>
      <c r="C12" s="83">
        <v>1</v>
      </c>
      <c r="D12" s="84" t="s">
        <v>29</v>
      </c>
      <c r="E12" s="85">
        <v>2</v>
      </c>
      <c r="F12" s="85">
        <v>2</v>
      </c>
      <c r="G12" s="85">
        <v>1</v>
      </c>
      <c r="H12" s="85">
        <v>2</v>
      </c>
      <c r="I12" s="85">
        <v>3</v>
      </c>
      <c r="J12" s="85">
        <v>1</v>
      </c>
      <c r="K12" s="85">
        <v>1</v>
      </c>
      <c r="L12" s="85">
        <v>0</v>
      </c>
      <c r="M12" s="85">
        <v>0</v>
      </c>
      <c r="N12" s="85">
        <v>1</v>
      </c>
      <c r="O12" s="85">
        <v>1</v>
      </c>
      <c r="P12" s="85">
        <v>2</v>
      </c>
      <c r="Q12" s="85">
        <v>1</v>
      </c>
      <c r="R12" s="85">
        <v>1</v>
      </c>
      <c r="S12" s="85" t="s">
        <v>107</v>
      </c>
      <c r="T12" s="85">
        <v>1</v>
      </c>
      <c r="U12" s="85">
        <v>1</v>
      </c>
      <c r="V12" s="85" t="s">
        <v>107</v>
      </c>
      <c r="W12" s="85">
        <v>2</v>
      </c>
      <c r="X12" s="85">
        <v>1</v>
      </c>
      <c r="Y12" s="85">
        <v>1</v>
      </c>
      <c r="Z12" s="85">
        <v>1</v>
      </c>
      <c r="AA12" s="1"/>
      <c r="AB12" s="1"/>
      <c r="AC12" s="1"/>
      <c r="AD12" s="81">
        <v>25</v>
      </c>
      <c r="AE12" s="81">
        <v>4</v>
      </c>
      <c r="AF12" s="6">
        <f t="shared" si="7"/>
        <v>78.125</v>
      </c>
      <c r="AH12" s="92" t="s">
        <v>55</v>
      </c>
      <c r="AI12" s="92"/>
      <c r="AJ12" s="70">
        <f>COUNTIF(AF6:AF38,100)</f>
        <v>1</v>
      </c>
    </row>
    <row r="13" spans="1:60" ht="30.75" thickBot="1">
      <c r="A13" s="1">
        <v>8</v>
      </c>
      <c r="B13" s="123" t="s">
        <v>90</v>
      </c>
      <c r="C13" s="83">
        <v>1</v>
      </c>
      <c r="D13" s="84" t="s">
        <v>29</v>
      </c>
      <c r="E13" s="85">
        <v>2</v>
      </c>
      <c r="F13" s="85">
        <v>2</v>
      </c>
      <c r="G13" s="85">
        <v>1</v>
      </c>
      <c r="H13" s="85">
        <v>2</v>
      </c>
      <c r="I13" s="85">
        <v>3</v>
      </c>
      <c r="J13" s="85">
        <v>1</v>
      </c>
      <c r="K13" s="85">
        <v>1</v>
      </c>
      <c r="L13" s="85">
        <v>0</v>
      </c>
      <c r="M13" s="85" t="s">
        <v>107</v>
      </c>
      <c r="N13" s="85" t="s">
        <v>107</v>
      </c>
      <c r="O13" s="85">
        <v>1</v>
      </c>
      <c r="P13" s="85">
        <v>2</v>
      </c>
      <c r="Q13" s="85">
        <v>1</v>
      </c>
      <c r="R13" s="85">
        <v>1</v>
      </c>
      <c r="S13" s="85" t="s">
        <v>107</v>
      </c>
      <c r="T13" s="85">
        <v>1</v>
      </c>
      <c r="U13" s="85">
        <v>1</v>
      </c>
      <c r="V13" s="85" t="s">
        <v>107</v>
      </c>
      <c r="W13" s="85">
        <v>2</v>
      </c>
      <c r="X13" s="85">
        <v>1</v>
      </c>
      <c r="Y13" s="85">
        <v>1</v>
      </c>
      <c r="Z13" s="85">
        <v>1</v>
      </c>
      <c r="AA13" s="1"/>
      <c r="AB13" s="1"/>
      <c r="AC13" s="1"/>
      <c r="AD13" s="81">
        <v>24</v>
      </c>
      <c r="AE13" s="81">
        <v>4</v>
      </c>
      <c r="AF13" s="6">
        <f t="shared" si="7"/>
        <v>75</v>
      </c>
      <c r="AH13" s="93" t="s">
        <v>17</v>
      </c>
      <c r="AI13" s="94"/>
      <c r="AJ13" s="7">
        <f>SUM(AI8:AI10)/$AH$1*100</f>
        <v>100</v>
      </c>
    </row>
    <row r="14" spans="1:60" ht="45.75" thickBot="1">
      <c r="A14" s="1">
        <v>9</v>
      </c>
      <c r="B14" s="123" t="s">
        <v>91</v>
      </c>
      <c r="C14" s="83">
        <v>2</v>
      </c>
      <c r="D14" s="84" t="s">
        <v>29</v>
      </c>
      <c r="E14" s="85">
        <v>2</v>
      </c>
      <c r="F14" s="85">
        <v>2</v>
      </c>
      <c r="G14" s="85">
        <v>0</v>
      </c>
      <c r="H14" s="85">
        <v>2</v>
      </c>
      <c r="I14" s="85">
        <v>0</v>
      </c>
      <c r="J14" s="85">
        <v>2</v>
      </c>
      <c r="K14" s="85">
        <v>0</v>
      </c>
      <c r="L14" s="85">
        <v>1</v>
      </c>
      <c r="M14" s="85">
        <v>0</v>
      </c>
      <c r="N14" s="85">
        <v>0</v>
      </c>
      <c r="O14" s="85">
        <v>1</v>
      </c>
      <c r="P14" s="85">
        <v>1</v>
      </c>
      <c r="Q14" s="85">
        <v>1</v>
      </c>
      <c r="R14" s="85">
        <v>1</v>
      </c>
      <c r="S14" s="85" t="s">
        <v>107</v>
      </c>
      <c r="T14" s="85">
        <v>1</v>
      </c>
      <c r="U14" s="85">
        <v>1</v>
      </c>
      <c r="V14" s="85">
        <v>0</v>
      </c>
      <c r="W14" s="85">
        <v>2</v>
      </c>
      <c r="X14" s="85">
        <v>0</v>
      </c>
      <c r="Y14" s="85">
        <v>1</v>
      </c>
      <c r="Z14" s="85">
        <v>2</v>
      </c>
      <c r="AA14" s="1"/>
      <c r="AB14" s="1"/>
      <c r="AC14" s="1"/>
      <c r="AD14" s="81">
        <v>20</v>
      </c>
      <c r="AE14" s="81">
        <v>4</v>
      </c>
      <c r="AF14" s="6">
        <f t="shared" si="7"/>
        <v>62.5</v>
      </c>
      <c r="AH14" s="93" t="s">
        <v>33</v>
      </c>
      <c r="AI14" s="94"/>
      <c r="AJ14" s="7">
        <f>SUM(AI9:AI10)/$AH$1*100</f>
        <v>70.833333333333343</v>
      </c>
    </row>
    <row r="15" spans="1:60" ht="30.75" thickBot="1">
      <c r="A15" s="1">
        <v>10</v>
      </c>
      <c r="B15" s="123" t="s">
        <v>92</v>
      </c>
      <c r="C15" s="83">
        <v>2</v>
      </c>
      <c r="D15" s="84" t="s">
        <v>29</v>
      </c>
      <c r="E15" s="85">
        <v>2</v>
      </c>
      <c r="F15" s="85">
        <v>2</v>
      </c>
      <c r="G15" s="85">
        <v>1</v>
      </c>
      <c r="H15" s="85">
        <v>2</v>
      </c>
      <c r="I15" s="85">
        <v>0</v>
      </c>
      <c r="J15" s="85">
        <v>2</v>
      </c>
      <c r="K15" s="85">
        <v>1</v>
      </c>
      <c r="L15" s="85">
        <v>1</v>
      </c>
      <c r="M15" s="85">
        <v>0</v>
      </c>
      <c r="N15" s="85">
        <v>1</v>
      </c>
      <c r="O15" s="85">
        <v>1</v>
      </c>
      <c r="P15" s="85">
        <v>2</v>
      </c>
      <c r="Q15" s="85">
        <v>1</v>
      </c>
      <c r="R15" s="85">
        <v>1</v>
      </c>
      <c r="S15" s="85">
        <v>1</v>
      </c>
      <c r="T15" s="85">
        <v>1</v>
      </c>
      <c r="U15" s="85">
        <v>1</v>
      </c>
      <c r="V15" s="85">
        <v>1</v>
      </c>
      <c r="W15" s="85">
        <v>2</v>
      </c>
      <c r="X15" s="85">
        <v>1</v>
      </c>
      <c r="Y15" s="85">
        <v>1</v>
      </c>
      <c r="Z15" s="85">
        <v>0</v>
      </c>
      <c r="AA15" s="1"/>
      <c r="AB15" s="1"/>
      <c r="AC15" s="1"/>
      <c r="AD15" s="81">
        <v>25</v>
      </c>
      <c r="AE15" s="81">
        <v>4</v>
      </c>
      <c r="AF15" s="6">
        <f t="shared" si="7"/>
        <v>78.125</v>
      </c>
      <c r="AH15" s="93" t="s">
        <v>30</v>
      </c>
      <c r="AI15" s="94"/>
      <c r="AJ15" s="7">
        <f>AVERAGE(AD6:AD38)</f>
        <v>22.333333333333332</v>
      </c>
    </row>
    <row r="16" spans="1:60" ht="30.75" thickBot="1">
      <c r="A16" s="1">
        <v>11</v>
      </c>
      <c r="B16" s="123" t="s">
        <v>93</v>
      </c>
      <c r="C16" s="83">
        <v>2</v>
      </c>
      <c r="D16" s="84" t="s">
        <v>29</v>
      </c>
      <c r="E16" s="85">
        <v>2</v>
      </c>
      <c r="F16" s="85">
        <v>2</v>
      </c>
      <c r="G16" s="85">
        <v>1</v>
      </c>
      <c r="H16" s="85">
        <v>2</v>
      </c>
      <c r="I16" s="85">
        <v>1</v>
      </c>
      <c r="J16" s="85">
        <v>2</v>
      </c>
      <c r="K16" s="85">
        <v>1</v>
      </c>
      <c r="L16" s="85">
        <v>1</v>
      </c>
      <c r="M16" s="85">
        <v>1</v>
      </c>
      <c r="N16" s="85">
        <v>2</v>
      </c>
      <c r="O16" s="85">
        <v>1</v>
      </c>
      <c r="P16" s="85">
        <v>2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2</v>
      </c>
      <c r="X16" s="85">
        <v>1</v>
      </c>
      <c r="Y16" s="85">
        <v>1</v>
      </c>
      <c r="Z16" s="85">
        <v>1</v>
      </c>
      <c r="AA16" s="1"/>
      <c r="AB16" s="1"/>
      <c r="AC16" s="1"/>
      <c r="AD16" s="81">
        <v>29</v>
      </c>
      <c r="AE16" s="81">
        <v>5</v>
      </c>
      <c r="AF16" s="6">
        <f t="shared" si="7"/>
        <v>90.625</v>
      </c>
      <c r="AH16" s="93" t="s">
        <v>18</v>
      </c>
      <c r="AI16" s="94"/>
      <c r="AJ16" s="7">
        <f>AVERAGE(AE6:AE38)</f>
        <v>3.875</v>
      </c>
    </row>
    <row r="17" spans="1:37" ht="30.75" thickBot="1">
      <c r="A17" s="1">
        <v>12</v>
      </c>
      <c r="B17" s="123" t="s">
        <v>94</v>
      </c>
      <c r="C17" s="83">
        <v>1</v>
      </c>
      <c r="D17" s="84" t="s">
        <v>29</v>
      </c>
      <c r="E17" s="85">
        <v>2</v>
      </c>
      <c r="F17" s="85">
        <v>2</v>
      </c>
      <c r="G17" s="85">
        <v>1</v>
      </c>
      <c r="H17" s="85">
        <v>2</v>
      </c>
      <c r="I17" s="85">
        <v>0</v>
      </c>
      <c r="J17" s="85">
        <v>2</v>
      </c>
      <c r="K17" s="85">
        <v>0</v>
      </c>
      <c r="L17" s="85">
        <v>1</v>
      </c>
      <c r="M17" s="85" t="s">
        <v>107</v>
      </c>
      <c r="N17" s="85" t="s">
        <v>107</v>
      </c>
      <c r="O17" s="85">
        <v>1</v>
      </c>
      <c r="P17" s="85">
        <v>2</v>
      </c>
      <c r="Q17" s="85">
        <v>1</v>
      </c>
      <c r="R17" s="85">
        <v>1</v>
      </c>
      <c r="S17" s="85">
        <v>1</v>
      </c>
      <c r="T17" s="85">
        <v>1</v>
      </c>
      <c r="U17" s="85">
        <v>1</v>
      </c>
      <c r="V17" s="85">
        <v>1</v>
      </c>
      <c r="W17" s="85">
        <v>2</v>
      </c>
      <c r="X17" s="85">
        <v>1</v>
      </c>
      <c r="Y17" s="85">
        <v>1</v>
      </c>
      <c r="Z17" s="85">
        <v>2</v>
      </c>
      <c r="AA17" s="1"/>
      <c r="AB17" s="1"/>
      <c r="AC17" s="1"/>
      <c r="AD17" s="81">
        <v>25</v>
      </c>
      <c r="AE17" s="81">
        <v>4</v>
      </c>
      <c r="AF17" s="6">
        <f t="shared" si="7"/>
        <v>78.125</v>
      </c>
      <c r="AH17" s="93" t="s">
        <v>56</v>
      </c>
      <c r="AI17" s="94"/>
      <c r="AJ17" s="7">
        <f>AVERAGE(AF6:AF38)</f>
        <v>69.791666666666671</v>
      </c>
    </row>
    <row r="18" spans="1:37" ht="30.75" thickBot="1">
      <c r="A18" s="1">
        <v>13</v>
      </c>
      <c r="B18" s="123" t="s">
        <v>95</v>
      </c>
      <c r="C18" s="83">
        <v>2</v>
      </c>
      <c r="D18" s="84" t="s">
        <v>29</v>
      </c>
      <c r="E18" s="85">
        <v>2</v>
      </c>
      <c r="F18" s="85">
        <v>2</v>
      </c>
      <c r="G18" s="85">
        <v>0</v>
      </c>
      <c r="H18" s="85">
        <v>1</v>
      </c>
      <c r="I18" s="85">
        <v>0</v>
      </c>
      <c r="J18" s="85">
        <v>1</v>
      </c>
      <c r="K18" s="85">
        <v>0</v>
      </c>
      <c r="L18" s="85">
        <v>1</v>
      </c>
      <c r="M18" s="85">
        <v>0</v>
      </c>
      <c r="N18" s="85">
        <v>0</v>
      </c>
      <c r="O18" s="85">
        <v>0</v>
      </c>
      <c r="P18" s="85">
        <v>0</v>
      </c>
      <c r="Q18" s="85">
        <v>1</v>
      </c>
      <c r="R18" s="85">
        <v>1</v>
      </c>
      <c r="S18" s="85" t="s">
        <v>107</v>
      </c>
      <c r="T18" s="85">
        <v>1</v>
      </c>
      <c r="U18" s="85">
        <v>1</v>
      </c>
      <c r="V18" s="85">
        <v>0</v>
      </c>
      <c r="W18" s="85">
        <v>2</v>
      </c>
      <c r="X18" s="85">
        <v>0</v>
      </c>
      <c r="Y18" s="85">
        <v>1</v>
      </c>
      <c r="Z18" s="85" t="s">
        <v>107</v>
      </c>
      <c r="AA18" s="1"/>
      <c r="AB18" s="1"/>
      <c r="AC18" s="1"/>
      <c r="AD18" s="81">
        <v>14</v>
      </c>
      <c r="AE18" s="81">
        <v>3</v>
      </c>
      <c r="AF18" s="6">
        <f t="shared" si="7"/>
        <v>43.75</v>
      </c>
    </row>
    <row r="19" spans="1:37" ht="30.75" thickBot="1">
      <c r="A19" s="1">
        <v>14</v>
      </c>
      <c r="B19" s="123" t="s">
        <v>96</v>
      </c>
      <c r="C19" s="83">
        <v>1</v>
      </c>
      <c r="D19" s="84" t="s">
        <v>29</v>
      </c>
      <c r="E19" s="85">
        <v>2</v>
      </c>
      <c r="F19" s="85">
        <v>2</v>
      </c>
      <c r="G19" s="85">
        <v>0</v>
      </c>
      <c r="H19" s="85">
        <v>2</v>
      </c>
      <c r="I19" s="85">
        <v>1</v>
      </c>
      <c r="J19" s="85">
        <v>2</v>
      </c>
      <c r="K19" s="85">
        <v>0</v>
      </c>
      <c r="L19" s="85">
        <v>1</v>
      </c>
      <c r="M19" s="85">
        <v>0</v>
      </c>
      <c r="N19" s="85">
        <v>0</v>
      </c>
      <c r="O19" s="85">
        <v>0</v>
      </c>
      <c r="P19" s="85">
        <v>1</v>
      </c>
      <c r="Q19" s="85" t="s">
        <v>107</v>
      </c>
      <c r="R19" s="85" t="s">
        <v>107</v>
      </c>
      <c r="S19" s="85" t="s">
        <v>107</v>
      </c>
      <c r="T19" s="85">
        <v>1</v>
      </c>
      <c r="U19" s="85">
        <v>1</v>
      </c>
      <c r="V19" s="85">
        <v>1</v>
      </c>
      <c r="W19" s="85">
        <v>2</v>
      </c>
      <c r="X19" s="85">
        <v>0</v>
      </c>
      <c r="Y19" s="85">
        <v>1</v>
      </c>
      <c r="Z19" s="85" t="s">
        <v>107</v>
      </c>
      <c r="AA19" s="1"/>
      <c r="AB19" s="1"/>
      <c r="AC19" s="1"/>
      <c r="AD19" s="81">
        <v>17</v>
      </c>
      <c r="AE19" s="81">
        <v>3</v>
      </c>
      <c r="AF19" s="6">
        <f t="shared" si="7"/>
        <v>53.125</v>
      </c>
      <c r="AH19" s="104" t="s">
        <v>54</v>
      </c>
      <c r="AI19" s="105"/>
      <c r="AJ19" s="69" t="s">
        <v>53</v>
      </c>
      <c r="AK19" s="69" t="s">
        <v>52</v>
      </c>
    </row>
    <row r="20" spans="1:37" ht="30.75" thickBot="1">
      <c r="A20" s="1">
        <v>15</v>
      </c>
      <c r="B20" s="123" t="s">
        <v>97</v>
      </c>
      <c r="C20" s="83">
        <v>1</v>
      </c>
      <c r="D20" s="84" t="s">
        <v>29</v>
      </c>
      <c r="E20" s="85">
        <v>2</v>
      </c>
      <c r="F20" s="85">
        <v>2</v>
      </c>
      <c r="G20" s="85">
        <v>1</v>
      </c>
      <c r="H20" s="85">
        <v>2</v>
      </c>
      <c r="I20" s="85">
        <v>0</v>
      </c>
      <c r="J20" s="85">
        <v>2</v>
      </c>
      <c r="K20" s="85">
        <v>1</v>
      </c>
      <c r="L20" s="85">
        <v>0</v>
      </c>
      <c r="M20" s="85">
        <v>0</v>
      </c>
      <c r="N20" s="85" t="s">
        <v>107</v>
      </c>
      <c r="O20" s="85">
        <v>1</v>
      </c>
      <c r="P20" s="85">
        <v>1</v>
      </c>
      <c r="Q20" s="85">
        <v>1</v>
      </c>
      <c r="R20" s="85">
        <v>1</v>
      </c>
      <c r="S20" s="85" t="s">
        <v>107</v>
      </c>
      <c r="T20" s="85">
        <v>1</v>
      </c>
      <c r="U20" s="85">
        <v>1</v>
      </c>
      <c r="V20" s="85">
        <v>1</v>
      </c>
      <c r="W20" s="85">
        <v>2</v>
      </c>
      <c r="X20" s="85">
        <v>1</v>
      </c>
      <c r="Y20" s="85">
        <v>1</v>
      </c>
      <c r="Z20" s="85">
        <v>1</v>
      </c>
      <c r="AA20" s="1"/>
      <c r="AB20" s="1"/>
      <c r="AC20" s="1"/>
      <c r="AD20" s="81">
        <v>22</v>
      </c>
      <c r="AE20" s="81">
        <v>4</v>
      </c>
      <c r="AF20" s="6">
        <f t="shared" si="7"/>
        <v>68.75</v>
      </c>
      <c r="AH20" s="108" t="s">
        <v>47</v>
      </c>
      <c r="AI20" s="109"/>
      <c r="AJ20" s="75">
        <f>COUNTIF(AF6:AF38,"&gt;=85")</f>
        <v>4</v>
      </c>
      <c r="AK20" s="75">
        <f>AJ20/AH1*100</f>
        <v>16.666666666666664</v>
      </c>
    </row>
    <row r="21" spans="1:37" ht="30.75" thickBot="1">
      <c r="A21" s="1">
        <v>16</v>
      </c>
      <c r="B21" s="122" t="s">
        <v>98</v>
      </c>
      <c r="C21" s="83">
        <v>1</v>
      </c>
      <c r="D21" s="84" t="s">
        <v>29</v>
      </c>
      <c r="E21" s="85">
        <v>2</v>
      </c>
      <c r="F21" s="85">
        <v>1</v>
      </c>
      <c r="G21" s="85">
        <v>1</v>
      </c>
      <c r="H21" s="85">
        <v>2</v>
      </c>
      <c r="I21" s="85">
        <v>0</v>
      </c>
      <c r="J21" s="85">
        <v>2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1</v>
      </c>
      <c r="Q21" s="85">
        <v>1</v>
      </c>
      <c r="R21" s="85">
        <v>1</v>
      </c>
      <c r="S21" s="85" t="s">
        <v>107</v>
      </c>
      <c r="T21" s="85">
        <v>1</v>
      </c>
      <c r="U21" s="85">
        <v>1</v>
      </c>
      <c r="V21" s="85">
        <v>0</v>
      </c>
      <c r="W21" s="85">
        <v>2</v>
      </c>
      <c r="X21" s="85">
        <v>0</v>
      </c>
      <c r="Y21" s="85">
        <v>0</v>
      </c>
      <c r="Z21" s="85" t="s">
        <v>107</v>
      </c>
      <c r="AA21" s="1"/>
      <c r="AB21" s="1"/>
      <c r="AC21" s="1"/>
      <c r="AD21" s="81">
        <v>15</v>
      </c>
      <c r="AE21" s="81">
        <v>3</v>
      </c>
      <c r="AF21" s="6">
        <f t="shared" si="7"/>
        <v>46.875</v>
      </c>
      <c r="AH21" s="108" t="s">
        <v>48</v>
      </c>
      <c r="AI21" s="110"/>
      <c r="AJ21" s="75">
        <f>COUNTIF(AF6:AF38,"&gt;=75")-AJ20</f>
        <v>8</v>
      </c>
      <c r="AK21" s="75">
        <f>AJ21/AH1*100</f>
        <v>33.333333333333329</v>
      </c>
    </row>
    <row r="22" spans="1:37" ht="30.75" thickBot="1">
      <c r="A22" s="1">
        <v>17</v>
      </c>
      <c r="B22" s="123" t="s">
        <v>99</v>
      </c>
      <c r="C22" s="83">
        <v>1</v>
      </c>
      <c r="D22" s="84" t="s">
        <v>29</v>
      </c>
      <c r="E22" s="85">
        <v>2</v>
      </c>
      <c r="F22" s="85">
        <v>2</v>
      </c>
      <c r="G22" s="85">
        <v>1</v>
      </c>
      <c r="H22" s="85">
        <v>2</v>
      </c>
      <c r="I22" s="85">
        <v>3</v>
      </c>
      <c r="J22" s="85">
        <v>2</v>
      </c>
      <c r="K22" s="85">
        <v>1</v>
      </c>
      <c r="L22" s="85">
        <v>1</v>
      </c>
      <c r="M22" s="85">
        <v>1</v>
      </c>
      <c r="N22" s="85">
        <v>1</v>
      </c>
      <c r="O22" s="85">
        <v>0</v>
      </c>
      <c r="P22" s="85">
        <v>1</v>
      </c>
      <c r="Q22" s="85">
        <v>1</v>
      </c>
      <c r="R22" s="85">
        <v>1</v>
      </c>
      <c r="S22" s="85" t="s">
        <v>107</v>
      </c>
      <c r="T22" s="85">
        <v>1</v>
      </c>
      <c r="U22" s="85">
        <v>1</v>
      </c>
      <c r="V22" s="85">
        <v>1</v>
      </c>
      <c r="W22" s="85">
        <v>2</v>
      </c>
      <c r="X22" s="85">
        <v>1</v>
      </c>
      <c r="Y22" s="85">
        <v>1</v>
      </c>
      <c r="Z22" s="85">
        <v>2</v>
      </c>
      <c r="AA22" s="1"/>
      <c r="AB22" s="1"/>
      <c r="AC22" s="1"/>
      <c r="AD22" s="81">
        <v>28</v>
      </c>
      <c r="AE22" s="81">
        <v>5</v>
      </c>
      <c r="AF22" s="6">
        <f t="shared" si="7"/>
        <v>87.5</v>
      </c>
      <c r="AH22" s="108" t="s">
        <v>49</v>
      </c>
      <c r="AI22" s="109"/>
      <c r="AJ22" s="75">
        <f>COUNTIF(AF6:AF38,"&gt;=65")-AJ21-AJ20</f>
        <v>3</v>
      </c>
      <c r="AK22" s="75">
        <f>AJ22/AH1*100</f>
        <v>12.5</v>
      </c>
    </row>
    <row r="23" spans="1:37" ht="30.75" thickBot="1">
      <c r="A23" s="1">
        <v>18</v>
      </c>
      <c r="B23" s="123" t="s">
        <v>100</v>
      </c>
      <c r="C23" s="83">
        <v>2</v>
      </c>
      <c r="D23" s="84" t="s">
        <v>29</v>
      </c>
      <c r="E23" s="85">
        <v>2</v>
      </c>
      <c r="F23" s="85">
        <v>2</v>
      </c>
      <c r="G23" s="85">
        <v>1</v>
      </c>
      <c r="H23" s="85">
        <v>0</v>
      </c>
      <c r="I23" s="85">
        <v>3</v>
      </c>
      <c r="J23" s="85">
        <v>2</v>
      </c>
      <c r="K23" s="85">
        <v>1</v>
      </c>
      <c r="L23" s="85">
        <v>1</v>
      </c>
      <c r="M23" s="85">
        <v>0</v>
      </c>
      <c r="N23" s="85">
        <v>0</v>
      </c>
      <c r="O23" s="85">
        <v>1</v>
      </c>
      <c r="P23" s="85">
        <v>2</v>
      </c>
      <c r="Q23" s="85">
        <v>1</v>
      </c>
      <c r="R23" s="85">
        <v>1</v>
      </c>
      <c r="S23" s="85">
        <v>1</v>
      </c>
      <c r="T23" s="85">
        <v>1</v>
      </c>
      <c r="U23" s="85">
        <v>1</v>
      </c>
      <c r="V23" s="85">
        <v>1</v>
      </c>
      <c r="W23" s="85">
        <v>2</v>
      </c>
      <c r="X23" s="85">
        <v>1</v>
      </c>
      <c r="Y23" s="85">
        <v>1</v>
      </c>
      <c r="Z23" s="85">
        <v>1</v>
      </c>
      <c r="AA23" s="1"/>
      <c r="AB23" s="1"/>
      <c r="AC23" s="1"/>
      <c r="AD23" s="81">
        <v>26</v>
      </c>
      <c r="AE23" s="81">
        <v>4</v>
      </c>
      <c r="AF23" s="6">
        <f t="shared" si="7"/>
        <v>81.25</v>
      </c>
      <c r="AH23" s="108" t="s">
        <v>50</v>
      </c>
      <c r="AI23" s="109"/>
      <c r="AJ23" s="75">
        <f>COUNTIF(AF6:AF38,"&gt;=50")-AJ22-AJ21-AJ20</f>
        <v>7</v>
      </c>
      <c r="AK23" s="75">
        <f>AJ23/AH1*100</f>
        <v>29.166666666666668</v>
      </c>
    </row>
    <row r="24" spans="1:37" ht="30.75" thickBot="1">
      <c r="A24" s="1">
        <v>19</v>
      </c>
      <c r="B24" s="123" t="s">
        <v>101</v>
      </c>
      <c r="C24" s="83">
        <v>1</v>
      </c>
      <c r="D24" s="84" t="s">
        <v>29</v>
      </c>
      <c r="E24" s="85">
        <v>2</v>
      </c>
      <c r="F24" s="85">
        <v>2</v>
      </c>
      <c r="G24" s="85">
        <v>0</v>
      </c>
      <c r="H24" s="85">
        <v>2</v>
      </c>
      <c r="I24" s="85">
        <v>0</v>
      </c>
      <c r="J24" s="85">
        <v>2</v>
      </c>
      <c r="K24" s="85">
        <v>1</v>
      </c>
      <c r="L24" s="85">
        <v>1</v>
      </c>
      <c r="M24" s="85">
        <v>1</v>
      </c>
      <c r="N24" s="85">
        <v>1</v>
      </c>
      <c r="O24" s="85">
        <v>0</v>
      </c>
      <c r="P24" s="85">
        <v>0</v>
      </c>
      <c r="Q24" s="85">
        <v>1</v>
      </c>
      <c r="R24" s="85">
        <v>1</v>
      </c>
      <c r="S24" s="85" t="s">
        <v>107</v>
      </c>
      <c r="T24" s="85">
        <v>1</v>
      </c>
      <c r="U24" s="85">
        <v>1</v>
      </c>
      <c r="V24" s="85" t="s">
        <v>107</v>
      </c>
      <c r="W24" s="85">
        <v>2</v>
      </c>
      <c r="X24" s="85">
        <v>1</v>
      </c>
      <c r="Y24" s="85">
        <v>1</v>
      </c>
      <c r="Z24" s="85">
        <v>2</v>
      </c>
      <c r="AA24" s="1"/>
      <c r="AB24" s="1"/>
      <c r="AC24" s="1"/>
      <c r="AD24" s="81">
        <v>22</v>
      </c>
      <c r="AE24" s="81">
        <v>4</v>
      </c>
      <c r="AF24" s="6">
        <f t="shared" si="7"/>
        <v>68.75</v>
      </c>
      <c r="AH24" s="108" t="s">
        <v>51</v>
      </c>
      <c r="AI24" s="109"/>
      <c r="AJ24" s="75">
        <f>COUNTIF(AF6:AF38,"&lt;50")</f>
        <v>2</v>
      </c>
      <c r="AK24" s="75">
        <f>AJ24/AH1*100</f>
        <v>8.3333333333333321</v>
      </c>
    </row>
    <row r="25" spans="1:37" ht="30.75" thickBot="1">
      <c r="A25" s="1">
        <v>20</v>
      </c>
      <c r="B25" s="123" t="s">
        <v>102</v>
      </c>
      <c r="C25" s="83">
        <v>1</v>
      </c>
      <c r="D25" s="84" t="s">
        <v>29</v>
      </c>
      <c r="E25" s="85">
        <v>2</v>
      </c>
      <c r="F25" s="85">
        <v>2</v>
      </c>
      <c r="G25" s="85">
        <v>1</v>
      </c>
      <c r="H25" s="85">
        <v>2</v>
      </c>
      <c r="I25" s="85">
        <v>3</v>
      </c>
      <c r="J25" s="85">
        <v>2</v>
      </c>
      <c r="K25" s="85">
        <v>1</v>
      </c>
      <c r="L25" s="85">
        <v>1</v>
      </c>
      <c r="M25" s="85">
        <v>1</v>
      </c>
      <c r="N25" s="85">
        <v>2</v>
      </c>
      <c r="O25" s="85">
        <v>1</v>
      </c>
      <c r="P25" s="85">
        <v>2</v>
      </c>
      <c r="Q25" s="85">
        <v>1</v>
      </c>
      <c r="R25" s="85">
        <v>1</v>
      </c>
      <c r="S25" s="85">
        <v>1</v>
      </c>
      <c r="T25" s="85">
        <v>1</v>
      </c>
      <c r="U25" s="85">
        <v>1</v>
      </c>
      <c r="V25" s="85">
        <v>1</v>
      </c>
      <c r="W25" s="85">
        <v>2</v>
      </c>
      <c r="X25" s="85">
        <v>1</v>
      </c>
      <c r="Y25" s="85">
        <v>1</v>
      </c>
      <c r="Z25" s="85">
        <v>2</v>
      </c>
      <c r="AA25" s="1"/>
      <c r="AB25" s="1"/>
      <c r="AC25" s="1"/>
      <c r="AD25" s="81">
        <v>32</v>
      </c>
      <c r="AE25" s="81">
        <v>5</v>
      </c>
      <c r="AF25" s="6">
        <f t="shared" si="7"/>
        <v>100</v>
      </c>
    </row>
    <row r="26" spans="1:37" ht="45.75" thickBot="1">
      <c r="A26" s="1">
        <v>21</v>
      </c>
      <c r="B26" s="123" t="s">
        <v>103</v>
      </c>
      <c r="C26" s="83">
        <v>1</v>
      </c>
      <c r="D26" s="84" t="s">
        <v>29</v>
      </c>
      <c r="E26" s="85">
        <v>2</v>
      </c>
      <c r="F26" s="85">
        <v>2</v>
      </c>
      <c r="G26" s="85">
        <v>1</v>
      </c>
      <c r="H26" s="85">
        <v>2</v>
      </c>
      <c r="I26" s="85">
        <v>3</v>
      </c>
      <c r="J26" s="85">
        <v>2</v>
      </c>
      <c r="K26" s="85">
        <v>1</v>
      </c>
      <c r="L26" s="85">
        <v>1</v>
      </c>
      <c r="M26" s="85">
        <v>0</v>
      </c>
      <c r="N26" s="85">
        <v>0</v>
      </c>
      <c r="O26" s="85">
        <v>1</v>
      </c>
      <c r="P26" s="85">
        <v>1</v>
      </c>
      <c r="Q26" s="85">
        <v>1</v>
      </c>
      <c r="R26" s="85">
        <v>1</v>
      </c>
      <c r="S26" s="85" t="s">
        <v>107</v>
      </c>
      <c r="T26" s="85">
        <v>1</v>
      </c>
      <c r="U26" s="85">
        <v>1</v>
      </c>
      <c r="V26" s="85">
        <v>1</v>
      </c>
      <c r="W26" s="85">
        <v>2</v>
      </c>
      <c r="X26" s="85">
        <v>1</v>
      </c>
      <c r="Y26" s="85">
        <v>1</v>
      </c>
      <c r="Z26" s="85">
        <v>1</v>
      </c>
      <c r="AA26" s="1"/>
      <c r="AB26" s="1"/>
      <c r="AC26" s="1"/>
      <c r="AD26" s="81">
        <v>26</v>
      </c>
      <c r="AE26" s="81">
        <v>4</v>
      </c>
      <c r="AF26" s="6">
        <f t="shared" si="7"/>
        <v>81.25</v>
      </c>
    </row>
    <row r="27" spans="1:37" ht="30.75" thickBot="1">
      <c r="A27" s="1">
        <v>22</v>
      </c>
      <c r="B27" s="123" t="s">
        <v>104</v>
      </c>
      <c r="C27" s="83">
        <v>2</v>
      </c>
      <c r="D27" s="84" t="s">
        <v>29</v>
      </c>
      <c r="E27" s="85">
        <v>1</v>
      </c>
      <c r="F27" s="85">
        <v>1</v>
      </c>
      <c r="G27" s="85">
        <v>0</v>
      </c>
      <c r="H27" s="85">
        <v>2</v>
      </c>
      <c r="I27" s="85">
        <v>0</v>
      </c>
      <c r="J27" s="85">
        <v>1</v>
      </c>
      <c r="K27" s="85">
        <v>1</v>
      </c>
      <c r="L27" s="85">
        <v>0</v>
      </c>
      <c r="M27" s="85">
        <v>0</v>
      </c>
      <c r="N27" s="85">
        <v>0</v>
      </c>
      <c r="O27" s="85">
        <v>1</v>
      </c>
      <c r="P27" s="85">
        <v>1</v>
      </c>
      <c r="Q27" s="85">
        <v>1</v>
      </c>
      <c r="R27" s="85">
        <v>1</v>
      </c>
      <c r="S27" s="85" t="s">
        <v>107</v>
      </c>
      <c r="T27" s="85">
        <v>1</v>
      </c>
      <c r="U27" s="85">
        <v>1</v>
      </c>
      <c r="V27" s="85">
        <v>1</v>
      </c>
      <c r="W27" s="85">
        <v>2</v>
      </c>
      <c r="X27" s="85">
        <v>0</v>
      </c>
      <c r="Y27" s="85">
        <v>1</v>
      </c>
      <c r="Z27" s="85">
        <v>1</v>
      </c>
      <c r="AA27" s="1"/>
      <c r="AB27" s="1"/>
      <c r="AC27" s="1"/>
      <c r="AD27" s="81">
        <v>17</v>
      </c>
      <c r="AE27" s="81">
        <v>3</v>
      </c>
      <c r="AF27" s="6">
        <f t="shared" si="7"/>
        <v>53.125</v>
      </c>
    </row>
    <row r="28" spans="1:37" ht="30.75" thickBot="1">
      <c r="A28" s="1">
        <v>23</v>
      </c>
      <c r="B28" s="123" t="s">
        <v>105</v>
      </c>
      <c r="C28" s="83">
        <v>1</v>
      </c>
      <c r="D28" s="84" t="s">
        <v>29</v>
      </c>
      <c r="E28" s="85">
        <v>2</v>
      </c>
      <c r="F28" s="85">
        <v>2</v>
      </c>
      <c r="G28" s="85">
        <v>1</v>
      </c>
      <c r="H28" s="85">
        <v>2</v>
      </c>
      <c r="I28" s="85">
        <v>2</v>
      </c>
      <c r="J28" s="85">
        <v>2</v>
      </c>
      <c r="K28" s="85">
        <v>1</v>
      </c>
      <c r="L28" s="85">
        <v>0</v>
      </c>
      <c r="M28" s="85">
        <v>0</v>
      </c>
      <c r="N28" s="85">
        <v>1</v>
      </c>
      <c r="O28" s="85">
        <v>0</v>
      </c>
      <c r="P28" s="85">
        <v>2</v>
      </c>
      <c r="Q28" s="85">
        <v>1</v>
      </c>
      <c r="R28" s="85">
        <v>1</v>
      </c>
      <c r="S28" s="85">
        <v>1</v>
      </c>
      <c r="T28" s="85">
        <v>1</v>
      </c>
      <c r="U28" s="85">
        <v>1</v>
      </c>
      <c r="V28" s="85">
        <v>1</v>
      </c>
      <c r="W28" s="85">
        <v>2</v>
      </c>
      <c r="X28" s="85">
        <v>0</v>
      </c>
      <c r="Y28" s="85">
        <v>1</v>
      </c>
      <c r="Z28" s="85">
        <v>1</v>
      </c>
      <c r="AA28" s="1"/>
      <c r="AB28" s="1"/>
      <c r="AC28" s="1"/>
      <c r="AD28" s="81">
        <v>25</v>
      </c>
      <c r="AE28" s="81">
        <v>4</v>
      </c>
      <c r="AF28" s="6">
        <f t="shared" si="7"/>
        <v>78.125</v>
      </c>
    </row>
    <row r="29" spans="1:37" ht="30.75" thickBot="1">
      <c r="A29" s="1">
        <v>24</v>
      </c>
      <c r="B29" s="123" t="s">
        <v>106</v>
      </c>
      <c r="C29" s="83">
        <v>2</v>
      </c>
      <c r="D29" s="84" t="s">
        <v>29</v>
      </c>
      <c r="E29" s="85">
        <v>2</v>
      </c>
      <c r="F29" s="85">
        <v>1</v>
      </c>
      <c r="G29" s="85">
        <v>1</v>
      </c>
      <c r="H29" s="85">
        <v>2</v>
      </c>
      <c r="I29" s="85">
        <v>0</v>
      </c>
      <c r="J29" s="85">
        <v>2</v>
      </c>
      <c r="K29" s="85">
        <v>1</v>
      </c>
      <c r="L29" s="85">
        <v>0</v>
      </c>
      <c r="M29" s="85" t="s">
        <v>107</v>
      </c>
      <c r="N29" s="85" t="s">
        <v>107</v>
      </c>
      <c r="O29" s="85">
        <v>0</v>
      </c>
      <c r="P29" s="85">
        <v>2</v>
      </c>
      <c r="Q29" s="85">
        <v>1</v>
      </c>
      <c r="R29" s="85">
        <v>1</v>
      </c>
      <c r="S29" s="85">
        <v>1</v>
      </c>
      <c r="T29" s="85">
        <v>1</v>
      </c>
      <c r="U29" s="85">
        <v>0</v>
      </c>
      <c r="V29" s="85">
        <v>1</v>
      </c>
      <c r="W29" s="85">
        <v>2</v>
      </c>
      <c r="X29" s="85">
        <v>0</v>
      </c>
      <c r="Y29" s="85">
        <v>1</v>
      </c>
      <c r="Z29" s="85" t="s">
        <v>107</v>
      </c>
      <c r="AA29" s="1"/>
      <c r="AB29" s="1"/>
      <c r="AC29" s="1"/>
      <c r="AD29" s="81">
        <v>19</v>
      </c>
      <c r="AE29" s="81">
        <v>4</v>
      </c>
      <c r="AF29" s="6">
        <f t="shared" si="7"/>
        <v>59.375</v>
      </c>
    </row>
    <row r="30" spans="1:37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8"/>
      <c r="AE30" s="2"/>
      <c r="AF30" s="6"/>
    </row>
    <row r="31" spans="1:37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68"/>
      <c r="AE31" s="2"/>
      <c r="AF31" s="6"/>
    </row>
    <row r="32" spans="1:37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8"/>
      <c r="AE32" s="2"/>
      <c r="AF32" s="6"/>
    </row>
    <row r="33" spans="1:36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8"/>
      <c r="AE33" s="2"/>
      <c r="AF33" s="6"/>
    </row>
    <row r="34" spans="1:36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8"/>
      <c r="AE34" s="2"/>
      <c r="AF34" s="6"/>
    </row>
    <row r="35" spans="1:36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8"/>
      <c r="AE35" s="2"/>
      <c r="AF35" s="6"/>
    </row>
    <row r="36" spans="1:36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68"/>
      <c r="AE36" s="2"/>
      <c r="AF36" s="6"/>
    </row>
    <row r="37" spans="1:36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68"/>
      <c r="AE37" s="2"/>
      <c r="AF37" s="6"/>
    </row>
    <row r="38" spans="1:36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68"/>
      <c r="AE38" s="2"/>
      <c r="AF38" s="6"/>
    </row>
    <row r="39" spans="1:36">
      <c r="A39" s="1"/>
      <c r="B39" s="1"/>
      <c r="C39" s="2"/>
      <c r="D39" s="2"/>
      <c r="E39" s="7">
        <f t="shared" ref="E39:AC39" si="8">AVERAGE(E6:E38)/E1*100</f>
        <v>97.916666666666657</v>
      </c>
      <c r="F39" s="7">
        <f t="shared" si="8"/>
        <v>93.75</v>
      </c>
      <c r="G39" s="7">
        <f t="shared" si="8"/>
        <v>58.333333333333336</v>
      </c>
      <c r="H39" s="7">
        <f t="shared" si="8"/>
        <v>89.583333333333343</v>
      </c>
      <c r="I39" s="7">
        <f t="shared" si="8"/>
        <v>34.722222222222229</v>
      </c>
      <c r="J39" s="7">
        <f t="shared" si="8"/>
        <v>89.583333333333343</v>
      </c>
      <c r="K39" s="7">
        <f t="shared" si="8"/>
        <v>79.166666666666657</v>
      </c>
      <c r="L39" s="7">
        <f t="shared" si="8"/>
        <v>58.333333333333336</v>
      </c>
      <c r="M39" s="7">
        <f t="shared" si="8"/>
        <v>30</v>
      </c>
      <c r="N39" s="7">
        <f t="shared" si="8"/>
        <v>26.315789473684209</v>
      </c>
      <c r="O39" s="7">
        <f t="shared" si="8"/>
        <v>66.666666666666657</v>
      </c>
      <c r="P39" s="7">
        <f t="shared" si="8"/>
        <v>70.833333333333343</v>
      </c>
      <c r="Q39" s="7">
        <f t="shared" si="8"/>
        <v>100</v>
      </c>
      <c r="R39" s="7">
        <f t="shared" si="8"/>
        <v>95.454545454545453</v>
      </c>
      <c r="S39" s="7">
        <f t="shared" si="8"/>
        <v>90</v>
      </c>
      <c r="T39" s="7">
        <f t="shared" si="8"/>
        <v>100</v>
      </c>
      <c r="U39" s="7">
        <f t="shared" si="8"/>
        <v>91.666666666666657</v>
      </c>
      <c r="V39" s="7">
        <f t="shared" si="8"/>
        <v>66.666666666666657</v>
      </c>
      <c r="W39" s="7">
        <f t="shared" si="8"/>
        <v>95.833333333333343</v>
      </c>
      <c r="X39" s="7">
        <f t="shared" si="8"/>
        <v>58.333333333333336</v>
      </c>
      <c r="Y39" s="7">
        <f t="shared" si="8"/>
        <v>91.666666666666657</v>
      </c>
      <c r="Z39" s="7">
        <f t="shared" si="8"/>
        <v>65.789473684210535</v>
      </c>
      <c r="AA39" s="7" t="e">
        <f t="shared" si="8"/>
        <v>#DIV/0!</v>
      </c>
      <c r="AB39" s="7" t="e">
        <f t="shared" si="8"/>
        <v>#DIV/0!</v>
      </c>
      <c r="AC39" s="7" t="e">
        <f t="shared" si="8"/>
        <v>#DIV/0!</v>
      </c>
      <c r="AD39" s="36">
        <f>AVERAGE(AD6:AD38)</f>
        <v>22.333333333333332</v>
      </c>
      <c r="AE39" s="36">
        <f>AVERAGE(AE6:AE38)</f>
        <v>3.875</v>
      </c>
      <c r="AF39" s="36">
        <f>AVERAGE(AF6:AF38)</f>
        <v>69.791666666666671</v>
      </c>
      <c r="AH39" s="28"/>
      <c r="AI39" s="28"/>
      <c r="AJ39" s="28"/>
    </row>
    <row r="40" spans="1:36" s="28" customFormat="1">
      <c r="C40" s="37"/>
      <c r="D40" s="37"/>
      <c r="AD40" s="38"/>
      <c r="AE40" s="37"/>
      <c r="AH40"/>
      <c r="AI40"/>
      <c r="AJ40"/>
    </row>
    <row r="41" spans="1:36" ht="322.5" customHeight="1">
      <c r="E41" s="76" t="str">
        <f>'2'!B3</f>
        <v xml:space="preserve">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использование различных способов анализа, передачи информации в соответствии с познавательными задачами; в том числе умение анализировать изображения. Узнавать изученные объекты и явления живой и неживой природы; использовать знаково­символические средства для решения задач </v>
      </c>
      <c r="F41" s="76" t="str">
        <f>'2'!B4</f>
        <v>2. Использование различных способов анализа, организации, передачи и интерпретации информации в соответствии с познавательными задачами; освоение доступных способов изучения природы. Использовать знаково­символические средства для решения задач; понимать информацию, представленную разными способами: словесно, в виде таблицы, схемы</v>
      </c>
      <c r="G41" s="76" t="str">
        <f>'2'!B5</f>
        <v>3.1.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v>
      </c>
      <c r="H41" s="76" t="str">
        <f>'2'!B6</f>
        <v>3.2.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v>
      </c>
      <c r="I41" s="76" t="str">
        <f>'2'!B7</f>
        <v>3.3.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v>
      </c>
      <c r="J41" s="76" t="str">
        <f>'2'!B8</f>
        <v>4. Овладение начальными сведениями о сущности и особенностях объектов, процессов и явлений действительности; умение анализировать изображения. Узнавать изученные объекты и явления живой и неживой природы; использовать знаково­символические средства, в том числе модели, для решения задач</v>
      </c>
      <c r="K41" s="76" t="str">
        <f>'2'!B9</f>
        <v>5. Освоение элементарных норм здоровьесберегающего поведения в природной и социальной среде. Понимать необходимость здорового образа жизни, соблюдения правил безопасного поведения; использовать знания о строении и функционировании организма человека для сохранения и укрепления своего здоровья</v>
      </c>
      <c r="L41" s="76" t="str">
        <f>'2'!B10</f>
        <v xml:space="preserve">6.1.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 </v>
      </c>
      <c r="M41" s="76" t="str">
        <f>'2'!B11</f>
        <v xml:space="preserve">6.2.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 </v>
      </c>
      <c r="N41" s="76" t="str">
        <f>'2'!B12</f>
        <v xml:space="preserve">6.3.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 </v>
      </c>
      <c r="O41" s="76" t="str">
        <f>'2'!B13</f>
        <v>7.1.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</v>
      </c>
      <c r="P41" s="76" t="str">
        <f>'2'!B14</f>
        <v>7.2.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</v>
      </c>
      <c r="Q41" s="76" t="str">
        <f>'2'!B15</f>
        <v>8K1.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</v>
      </c>
      <c r="R41" s="76" t="str">
        <f>'2'!B16</f>
        <v>8K2.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</v>
      </c>
      <c r="S41" s="76" t="str">
        <f>'2'!B17</f>
        <v>8K3.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</v>
      </c>
      <c r="T41" s="76" t="str">
        <f>'2'!B18</f>
        <v xml:space="preserve">9.1.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
</v>
      </c>
      <c r="U41" s="76" t="str">
        <f>'2'!B19</f>
        <v xml:space="preserve">9.2.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 осознавать свою неразрывную связь с разнообразными окружающими социальными группами
</v>
      </c>
      <c r="V41" s="76" t="str">
        <f>'2'!B20</f>
        <v>9.3.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</v>
      </c>
      <c r="W41" s="76" t="str">
        <f>'2'!B21</f>
        <v>10.1.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v>
      </c>
      <c r="X41" s="76" t="str">
        <f>'2'!B22</f>
        <v>10.2K1.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v>
      </c>
      <c r="Y41" s="76" t="str">
        <f>'2'!B23</f>
        <v>10.2K2. Сформированность уважительного отношения к родному краю;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v>
      </c>
      <c r="Z41" s="76" t="str">
        <f>'2'!B24</f>
        <v>10.2K3. Сформированность уважительного отношения к родному краю; осознанно строить речевое высказывание в соответствии с задачами коммуникации</v>
      </c>
      <c r="AA41" s="76">
        <f>'2'!B25</f>
        <v>0</v>
      </c>
      <c r="AB41" s="76">
        <f>'2'!B26</f>
        <v>0</v>
      </c>
      <c r="AC41" s="76">
        <f>'2'!B27</f>
        <v>0</v>
      </c>
    </row>
    <row r="48" spans="1:36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3" spans="3:4">
      <c r="C53"/>
      <c r="D53"/>
    </row>
    <row r="54" spans="3:4">
      <c r="C54"/>
      <c r="D54"/>
    </row>
    <row r="56" spans="3:4">
      <c r="C56"/>
      <c r="D56"/>
    </row>
    <row r="57" spans="3:4">
      <c r="C57"/>
      <c r="D57"/>
    </row>
    <row r="58" spans="3:4">
      <c r="C58"/>
      <c r="D58"/>
    </row>
  </sheetData>
  <mergeCells count="25">
    <mergeCell ref="AH22:AI22"/>
    <mergeCell ref="AH23:AI23"/>
    <mergeCell ref="AH24:AI24"/>
    <mergeCell ref="AH15:AI15"/>
    <mergeCell ref="AH16:AI16"/>
    <mergeCell ref="AH17:AI17"/>
    <mergeCell ref="AH19:AI19"/>
    <mergeCell ref="AH20:AI20"/>
    <mergeCell ref="AH21:AI21"/>
    <mergeCell ref="AH14:AI14"/>
    <mergeCell ref="BG1:BH1"/>
    <mergeCell ref="BG2:BH2"/>
    <mergeCell ref="A3:A5"/>
    <mergeCell ref="B3:B5"/>
    <mergeCell ref="C3:C5"/>
    <mergeCell ref="D3:D5"/>
    <mergeCell ref="E3:AC3"/>
    <mergeCell ref="AD3:AD5"/>
    <mergeCell ref="AE3:AE5"/>
    <mergeCell ref="AF3:AF5"/>
    <mergeCell ref="BG3:BH3"/>
    <mergeCell ref="BG4:BH4"/>
    <mergeCell ref="BG5:BH5"/>
    <mergeCell ref="AH12:AI12"/>
    <mergeCell ref="AH13:AI13"/>
  </mergeCells>
  <conditionalFormatting sqref="AE30:AE38">
    <cfRule type="cellIs" dxfId="9" priority="7" operator="equal">
      <formula>3</formula>
    </cfRule>
    <cfRule type="cellIs" dxfId="8" priority="8" operator="equal">
      <formula>4</formula>
    </cfRule>
    <cfRule type="cellIs" dxfId="7" priority="9" operator="equal">
      <formula>2</formula>
    </cfRule>
    <cfRule type="cellIs" dxfId="6" priority="10" operator="equal">
      <formula>5</formula>
    </cfRule>
  </conditionalFormatting>
  <conditionalFormatting sqref="E39:AC39">
    <cfRule type="cellIs" dxfId="5" priority="5" operator="lessThan">
      <formula>50</formula>
    </cfRule>
    <cfRule type="cellIs" dxfId="4" priority="6" operator="lessThan">
      <formula>50</formula>
    </cfRule>
  </conditionalFormatting>
  <conditionalFormatting sqref="AE6:AE29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[1]Служебный!#REF!</xm:f>
          </x14:formula1>
          <xm:sqref>C6:C29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J9" sqref="J9"/>
    </sheetView>
  </sheetViews>
  <sheetFormatPr defaultRowHeight="1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>
      <c r="A1" s="111" t="s">
        <v>2</v>
      </c>
      <c r="B1" s="113" t="s">
        <v>19</v>
      </c>
      <c r="C1" s="115" t="s">
        <v>20</v>
      </c>
      <c r="D1" s="117" t="s">
        <v>44</v>
      </c>
      <c r="E1" s="118"/>
      <c r="F1" s="118"/>
      <c r="G1" s="118"/>
      <c r="H1" s="118"/>
      <c r="I1" s="118"/>
      <c r="J1" s="118"/>
      <c r="K1" s="118"/>
      <c r="L1" s="119"/>
      <c r="M1" s="16"/>
    </row>
    <row r="2" spans="1:13" s="17" customFormat="1" ht="106.5" customHeight="1">
      <c r="A2" s="112"/>
      <c r="B2" s="114"/>
      <c r="C2" s="116"/>
      <c r="D2" s="55" t="s">
        <v>21</v>
      </c>
      <c r="E2" s="55" t="s">
        <v>22</v>
      </c>
      <c r="F2" s="55" t="s">
        <v>23</v>
      </c>
      <c r="G2" s="55" t="s">
        <v>24</v>
      </c>
      <c r="H2" s="56" t="s">
        <v>31</v>
      </c>
      <c r="I2" s="56" t="s">
        <v>32</v>
      </c>
      <c r="J2" s="61" t="s">
        <v>26</v>
      </c>
      <c r="K2" s="61" t="s">
        <v>25</v>
      </c>
      <c r="L2" s="61" t="s">
        <v>34</v>
      </c>
      <c r="M2" s="18"/>
    </row>
    <row r="3" spans="1:13" s="17" customFormat="1" ht="12.75">
      <c r="A3" s="19" t="s">
        <v>28</v>
      </c>
      <c r="B3" s="20"/>
      <c r="C3" s="21">
        <f>'4А'!AH1</f>
        <v>25</v>
      </c>
      <c r="D3" s="57">
        <f>'4А'!AI10</f>
        <v>3</v>
      </c>
      <c r="E3" s="57">
        <f>'4А'!AI9</f>
        <v>15</v>
      </c>
      <c r="F3" s="57">
        <f>'4А'!AI8</f>
        <v>7</v>
      </c>
      <c r="G3" s="57">
        <f>'4А'!AI7</f>
        <v>0</v>
      </c>
      <c r="H3" s="58">
        <f>'4А'!AJ13</f>
        <v>100</v>
      </c>
      <c r="I3" s="58">
        <f>'4А'!AJ14</f>
        <v>72</v>
      </c>
      <c r="J3" s="62">
        <f>'4А'!AJ15</f>
        <v>20.84</v>
      </c>
      <c r="K3" s="62">
        <f>'4А'!AJ16</f>
        <v>3.84</v>
      </c>
      <c r="L3" s="62">
        <f>'4А'!AJ17</f>
        <v>65.125</v>
      </c>
      <c r="M3" s="22"/>
    </row>
    <row r="4" spans="1:13" s="17" customFormat="1" ht="12.75">
      <c r="A4" s="19" t="s">
        <v>29</v>
      </c>
      <c r="B4" s="23"/>
      <c r="C4" s="21">
        <f>'4Б'!AH1</f>
        <v>24</v>
      </c>
      <c r="D4" s="57">
        <f>'4Б'!AI10</f>
        <v>4</v>
      </c>
      <c r="E4" s="57">
        <f>'4Б'!AI9</f>
        <v>13</v>
      </c>
      <c r="F4" s="57">
        <f>'4Б'!AI8</f>
        <v>7</v>
      </c>
      <c r="G4" s="57">
        <f>'4Б'!AI7</f>
        <v>0</v>
      </c>
      <c r="H4" s="58">
        <f>'4А'!AJ13</f>
        <v>100</v>
      </c>
      <c r="I4" s="58">
        <f>'4Б'!AJ14</f>
        <v>70.833333333333343</v>
      </c>
      <c r="J4" s="62">
        <f>'4Б'!AJ15</f>
        <v>22.333333333333332</v>
      </c>
      <c r="K4" s="62">
        <f>'4Б'!AJ16</f>
        <v>3.875</v>
      </c>
      <c r="L4" s="62">
        <f>'4Б'!AJ17</f>
        <v>69.791666666666671</v>
      </c>
      <c r="M4" s="22"/>
    </row>
    <row r="5" spans="1:13" s="17" customFormat="1" ht="12.75">
      <c r="A5" s="19"/>
      <c r="B5" s="23"/>
      <c r="C5" s="21"/>
      <c r="D5" s="57"/>
      <c r="E5" s="57"/>
      <c r="F5" s="57"/>
      <c r="G5" s="57"/>
      <c r="H5" s="58"/>
      <c r="I5" s="58"/>
      <c r="J5" s="62"/>
      <c r="K5" s="62"/>
      <c r="L5" s="62"/>
      <c r="M5" s="22"/>
    </row>
    <row r="6" spans="1:13" s="17" customFormat="1" ht="12.75">
      <c r="A6" s="19"/>
      <c r="B6" s="23"/>
      <c r="C6" s="21"/>
      <c r="D6" s="57"/>
      <c r="E6" s="57"/>
      <c r="F6" s="57"/>
      <c r="G6" s="57"/>
      <c r="H6" s="58"/>
      <c r="I6" s="58"/>
      <c r="J6" s="62"/>
      <c r="K6" s="62"/>
      <c r="L6" s="62"/>
      <c r="M6" s="22"/>
    </row>
    <row r="7" spans="1:13" s="17" customFormat="1" ht="12.75">
      <c r="A7" s="25" t="s">
        <v>57</v>
      </c>
      <c r="B7" s="26" t="s">
        <v>27</v>
      </c>
      <c r="C7" s="24">
        <f>SUM(C3:C6)</f>
        <v>49</v>
      </c>
      <c r="D7" s="59">
        <f>SUM(D3:D6)</f>
        <v>7</v>
      </c>
      <c r="E7" s="59">
        <f>SUM(E3:E6)</f>
        <v>28</v>
      </c>
      <c r="F7" s="59">
        <f>SUM(F3:F6)</f>
        <v>14</v>
      </c>
      <c r="G7" s="59">
        <f>SUM(G3:G6)</f>
        <v>0</v>
      </c>
      <c r="H7" s="60">
        <f>'1'!AF153</f>
        <v>100</v>
      </c>
      <c r="I7" s="60">
        <f>'1'!AF154</f>
        <v>71.428571428571431</v>
      </c>
      <c r="J7" s="63">
        <f>'1'!AF155</f>
        <v>21.571428571428573</v>
      </c>
      <c r="K7" s="63">
        <f>'1'!AF156</f>
        <v>3.8571428571428572</v>
      </c>
      <c r="L7" s="63">
        <f>'1'!AF157</f>
        <v>67.410714285714292</v>
      </c>
      <c r="M7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4А</vt:lpstr>
      <vt:lpstr>4Б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2023-09-19T15:51:23Z</dcterms:modified>
</cp:coreProperties>
</file>